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CF4C510-23C9-464E-B8F9-50F9892EA6E0}" xr6:coauthVersionLast="47" xr6:coauthVersionMax="47" xr10:uidLastSave="{00000000-0000-0000-0000-000000000000}"/>
  <bookViews>
    <workbookView xWindow="-120" yWindow="-120" windowWidth="51840" windowHeight="21120" xr2:uid="{7291B499-DD8C-4F12-BA28-9EE7F24AB421}"/>
  </bookViews>
  <sheets>
    <sheet name="Index" sheetId="2" r:id="rId1"/>
    <sheet name="NIFTYJBLK" sheetId="4" r:id="rId2"/>
    <sheet name="JBLARGE" sheetId="5" r:id="rId3"/>
    <sheet name="JBMMF" sheetId="7" r:id="rId4"/>
    <sheet name="JBOF" sheetId="8" r:id="rId5"/>
    <sheet name="JBLF" sheetId="9" r:id="rId6"/>
    <sheet name="JBN8-13" sheetId="10" r:id="rId7"/>
    <sheet name="JBLOW" sheetId="11" r:id="rId8"/>
    <sheet name="JBSHORT" sheetId="12" r:id="rId9"/>
    <sheet name="JBN50" sheetId="13" r:id="rId10"/>
    <sheet name="JBNNX50" sheetId="14" r:id="rId11"/>
    <sheet name="JBNM150" sheetId="15" r:id="rId12"/>
    <sheet name="JBNS250" sheetId="16" r:id="rId13"/>
    <sheet name="JBFLEXI" sheetId="17" r:id="rId14"/>
    <sheet name="JBARB" sheetId="18" r:id="rId15"/>
    <sheet name="JBSECRO" sheetId="19" r:id="rId16"/>
  </sheets>
  <definedNames>
    <definedName name="_xlnm.Print_Area" localSheetId="14">JBARB!$B$1:$I$562</definedName>
    <definedName name="_xlnm.Print_Area" localSheetId="13">JBFLEXI!$B$1:$I$255</definedName>
    <definedName name="_xlnm.Print_Area" localSheetId="2">JBLARGE!$B$1:$H$209</definedName>
    <definedName name="_xlnm.Print_Area" localSheetId="5">JBLF!$B$1:$I$133</definedName>
    <definedName name="_xlnm.Print_Area" localSheetId="7">JBLOW!$B$1:$I$123</definedName>
    <definedName name="_xlnm.Print_Area" localSheetId="3">JBMMF!$B$1:$I$135</definedName>
    <definedName name="_xlnm.Print_Area" localSheetId="9">'JBN50'!$B$1:$H$119</definedName>
    <definedName name="_xlnm.Print_Area" localSheetId="6">'JBN8-13'!$B$1:$I$70</definedName>
    <definedName name="_xlnm.Print_Area" localSheetId="11">JBNM150!$B$1:$I$226</definedName>
    <definedName name="_xlnm.Print_Area" localSheetId="10">JBNNX50!$B$1:$H$116</definedName>
    <definedName name="_xlnm.Print_Area" localSheetId="12">JBNS250!$B$1:$I$326</definedName>
    <definedName name="_xlnm.Print_Area" localSheetId="4">JBOF!$B$1:$I$86</definedName>
    <definedName name="_xlnm.Print_Area" localSheetId="15">JBSECRO!$B$1:$I$430</definedName>
    <definedName name="_xlnm.Print_Area" localSheetId="8">JBSHORT!$B$1:$I$103</definedName>
    <definedName name="_xlnm.Print_Area" localSheetId="1">NIFTYJBLK!$B$1:$H$120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3" i="16" l="1"/>
  <c r="F263" i="16"/>
  <c r="G262" i="16" l="1"/>
  <c r="F262" i="16"/>
  <c r="G162" i="15"/>
  <c r="F162" i="15"/>
  <c r="F347" i="19" l="1"/>
  <c r="F125" i="5" l="1"/>
  <c r="F32" i="7" l="1"/>
  <c r="G32" i="7"/>
  <c r="F43" i="7"/>
  <c r="F49" i="7" s="1"/>
  <c r="G43" i="7"/>
  <c r="F48" i="7"/>
  <c r="G48" i="7"/>
  <c r="F52" i="7"/>
  <c r="G52" i="7"/>
  <c r="F55" i="7"/>
  <c r="G55" i="7"/>
  <c r="F68" i="7" l="1"/>
  <c r="G68" i="7"/>
  <c r="G49" i="7"/>
  <c r="G317" i="19"/>
  <c r="F317" i="19"/>
  <c r="G309" i="19"/>
  <c r="G303" i="19"/>
  <c r="F303" i="19"/>
  <c r="F310" i="19" s="1"/>
  <c r="G298" i="18"/>
  <c r="F298" i="18"/>
  <c r="G140" i="18"/>
  <c r="G136" i="18"/>
  <c r="F136" i="18"/>
  <c r="G131" i="18"/>
  <c r="G132" i="18" s="1"/>
  <c r="F131" i="18"/>
  <c r="G124" i="18"/>
  <c r="G127" i="18" s="1"/>
  <c r="F124" i="18"/>
  <c r="F127" i="18" s="1"/>
  <c r="G144" i="17"/>
  <c r="G150" i="17" s="1"/>
  <c r="F144" i="17"/>
  <c r="F147" i="17" s="1"/>
  <c r="G255" i="16"/>
  <c r="G268" i="16" s="1"/>
  <c r="F255" i="16"/>
  <c r="F268" i="16" s="1"/>
  <c r="G156" i="15"/>
  <c r="F156" i="15"/>
  <c r="F164" i="15" s="1"/>
  <c r="G57" i="14"/>
  <c r="G60" i="14" s="1"/>
  <c r="F57" i="14"/>
  <c r="F63" i="14" s="1"/>
  <c r="G57" i="13"/>
  <c r="G60" i="13" s="1"/>
  <c r="F57" i="13"/>
  <c r="F60" i="13" s="1"/>
  <c r="G32" i="12"/>
  <c r="F32" i="12"/>
  <c r="G29" i="12"/>
  <c r="F29" i="12"/>
  <c r="G25" i="12"/>
  <c r="F25" i="12"/>
  <c r="G21" i="12"/>
  <c r="F21" i="12"/>
  <c r="G10" i="12"/>
  <c r="F10" i="12"/>
  <c r="G46" i="11"/>
  <c r="F46" i="11"/>
  <c r="G43" i="11"/>
  <c r="F43" i="11"/>
  <c r="G35" i="11"/>
  <c r="F35" i="11"/>
  <c r="G31" i="11"/>
  <c r="G36" i="11" s="1"/>
  <c r="F31" i="11"/>
  <c r="F36" i="11" s="1"/>
  <c r="G16" i="11"/>
  <c r="G19" i="11" s="1"/>
  <c r="F16" i="11"/>
  <c r="G9" i="10"/>
  <c r="G13" i="10" s="1"/>
  <c r="F9" i="10"/>
  <c r="F13" i="10" s="1"/>
  <c r="G64" i="9"/>
  <c r="F64" i="9"/>
  <c r="G60" i="9"/>
  <c r="F60" i="9"/>
  <c r="G49" i="9"/>
  <c r="F49" i="9"/>
  <c r="G28" i="9"/>
  <c r="F28" i="9"/>
  <c r="G8" i="9"/>
  <c r="F8" i="9"/>
  <c r="G9" i="8"/>
  <c r="G19" i="8" s="1"/>
  <c r="F9" i="8"/>
  <c r="F19" i="8" s="1"/>
  <c r="G95" i="5"/>
  <c r="F95" i="5"/>
  <c r="G87" i="5"/>
  <c r="G81" i="5"/>
  <c r="F81" i="5"/>
  <c r="F84" i="5" s="1"/>
  <c r="G57" i="4"/>
  <c r="G63" i="4" s="1"/>
  <c r="F57" i="4"/>
  <c r="F60" i="4" s="1"/>
  <c r="F171" i="15" l="1"/>
  <c r="G169" i="15"/>
  <c r="G164" i="15"/>
  <c r="F169" i="15"/>
  <c r="G310" i="19"/>
  <c r="G88" i="5"/>
  <c r="F26" i="12"/>
  <c r="F36" i="12"/>
  <c r="G36" i="12"/>
  <c r="G26" i="12"/>
  <c r="F54" i="11"/>
  <c r="F68" i="9"/>
  <c r="G61" i="9"/>
  <c r="G68" i="9"/>
  <c r="F61" i="9"/>
  <c r="G306" i="19"/>
  <c r="F306" i="19"/>
  <c r="F141" i="18"/>
  <c r="F132" i="18"/>
  <c r="G141" i="18"/>
  <c r="G147" i="17"/>
  <c r="F150" i="17"/>
  <c r="G63" i="14"/>
  <c r="F60" i="14"/>
  <c r="F63" i="13"/>
  <c r="G63" i="13"/>
  <c r="F13" i="12"/>
  <c r="G13" i="12"/>
  <c r="F19" i="11"/>
  <c r="G54" i="11"/>
  <c r="F11" i="9"/>
  <c r="G11" i="9"/>
  <c r="G10" i="8"/>
  <c r="F10" i="8"/>
  <c r="G84" i="5"/>
  <c r="F88" i="5"/>
  <c r="G60" i="4"/>
  <c r="F63" i="4"/>
</calcChain>
</file>

<file path=xl/sharedStrings.xml><?xml version="1.0" encoding="utf-8"?>
<sst xmlns="http://schemas.openxmlformats.org/spreadsheetml/2006/main" count="5602" uniqueCount="1662">
  <si>
    <t>Quantity</t>
  </si>
  <si>
    <t>Sr No.</t>
  </si>
  <si>
    <t>Short Name</t>
  </si>
  <si>
    <t>Scheme Name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</si>
  <si>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</si>
  <si>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</si>
  <si>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</si>
  <si>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</si>
  <si>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</si>
  <si>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Monthly Portfolio Statement as on September 30, 2026</t>
  </si>
  <si>
    <t>JioBlackRock Nifty 50 ETF</t>
  </si>
  <si>
    <t>JioBlackRock Large Cap Fund</t>
  </si>
  <si>
    <t>JioBlackRock Money Market Fund</t>
  </si>
  <si>
    <t>JioBlackRock Overnight Fund</t>
  </si>
  <si>
    <t>JioBlackRock Liquid Fund</t>
  </si>
  <si>
    <t>JioBlackRock Nifty 8-13 yr G-Sec Index Fund</t>
  </si>
  <si>
    <t>JioBlackRock Ultra Short to Short Term Fund</t>
  </si>
  <si>
    <t>JioBlackRock Short Term Fund</t>
  </si>
  <si>
    <t>JioBlackRock Nifty 50 Index Fund</t>
  </si>
  <si>
    <t>JioBlackRock Nifty Next 50 Index Fund</t>
  </si>
  <si>
    <t>JioBlackRock Nifty Midcap 150 Index Fund</t>
  </si>
  <si>
    <t>JioBlackRock Nifty Smallcap 250 Index Fund</t>
  </si>
  <si>
    <t>JioBlackRock Flexi Cap Fund</t>
  </si>
  <si>
    <t>JioBlackRock Arbitrage Fund</t>
  </si>
  <si>
    <t>JioBlackRock Sector Rotation Fund</t>
  </si>
  <si>
    <t>Equity &amp; Equity related</t>
  </si>
  <si>
    <t>(a) Listed / awaiting listing on Stock Exchanges</t>
  </si>
  <si>
    <t>Cement &amp; Cement Products</t>
  </si>
  <si>
    <t>ACC Ltd</t>
  </si>
  <si>
    <t>INE012A01025</t>
  </si>
  <si>
    <t>Leisure Services</t>
  </si>
  <si>
    <t>Life Insurance Corporation Of India</t>
  </si>
  <si>
    <t>INE0J1Y01017</t>
  </si>
  <si>
    <t>Insurance</t>
  </si>
  <si>
    <t>Tata Steel Ltd</t>
  </si>
  <si>
    <t>INE081A01020</t>
  </si>
  <si>
    <t>Ferrous Metals</t>
  </si>
  <si>
    <t>Sona Blw Precision Forgings Ltd</t>
  </si>
  <si>
    <t>INE073K01018</t>
  </si>
  <si>
    <t>Auto Components</t>
  </si>
  <si>
    <t>Axis Bank Ltd</t>
  </si>
  <si>
    <t>INE238A01034</t>
  </si>
  <si>
    <t>Banks</t>
  </si>
  <si>
    <t>Punjab National Bank</t>
  </si>
  <si>
    <t>INE160A01022</t>
  </si>
  <si>
    <t>Hindustan Petroleum Corporation Ltd</t>
  </si>
  <si>
    <t>INE094A01015</t>
  </si>
  <si>
    <t>Petroleum Products</t>
  </si>
  <si>
    <t>Indian Hotels Co Ltd</t>
  </si>
  <si>
    <t>INE053A01029</t>
  </si>
  <si>
    <t>Indian Oil Corporation Ltd</t>
  </si>
  <si>
    <t>INE242A01010</t>
  </si>
  <si>
    <t>IndusInd Bank Ltd</t>
  </si>
  <si>
    <t>INE095A01012</t>
  </si>
  <si>
    <t>Samvardhana Motherson International Ltd</t>
  </si>
  <si>
    <t>INE775A01035</t>
  </si>
  <si>
    <t>Canara Bank</t>
  </si>
  <si>
    <t>INE476A01022</t>
  </si>
  <si>
    <t>Bharat Heavy Electricals Ltd</t>
  </si>
  <si>
    <t>INE257A01026</t>
  </si>
  <si>
    <t>Electrical Equipment</t>
  </si>
  <si>
    <t>ICICI Bank Ltd</t>
  </si>
  <si>
    <t>INE090A01021</t>
  </si>
  <si>
    <t>UPL Ltd</t>
  </si>
  <si>
    <t>INE628A01036</t>
  </si>
  <si>
    <t>Fertilizers &amp; Agrochemicals</t>
  </si>
  <si>
    <t>Bajaj Auto Ltd</t>
  </si>
  <si>
    <t>INE917I01010</t>
  </si>
  <si>
    <t>Automobiles</t>
  </si>
  <si>
    <t>Oracle Financial Services Software Ltd</t>
  </si>
  <si>
    <t>INE881D01027</t>
  </si>
  <si>
    <t>IT - Software</t>
  </si>
  <si>
    <t>Coal India Ltd</t>
  </si>
  <si>
    <t>INE522F01014</t>
  </si>
  <si>
    <t>Consumable Fuels</t>
  </si>
  <si>
    <t>Asian Paints Ltd</t>
  </si>
  <si>
    <t>INE021A01026</t>
  </si>
  <si>
    <t>Consumer Durables</t>
  </si>
  <si>
    <t>Cholamandalam Investment and Finance Co Ltd</t>
  </si>
  <si>
    <t>INE121A01024</t>
  </si>
  <si>
    <t>Finance</t>
  </si>
  <si>
    <t>Hindustan Zinc Ltd</t>
  </si>
  <si>
    <t>INE267A01025</t>
  </si>
  <si>
    <t>Non - Ferrous Metals</t>
  </si>
  <si>
    <t>Bandhan Bank Ltd</t>
  </si>
  <si>
    <t>INE545U01014</t>
  </si>
  <si>
    <t>Tata Consumer Products Ltd</t>
  </si>
  <si>
    <t>INE192A01025</t>
  </si>
  <si>
    <t>Agricultural Food &amp; Other Products</t>
  </si>
  <si>
    <t>Hero MotoCorp Ltd</t>
  </si>
  <si>
    <t>INE158A01026</t>
  </si>
  <si>
    <t>BSE Ltd</t>
  </si>
  <si>
    <t>INE118H01025</t>
  </si>
  <si>
    <t>Capital Markets</t>
  </si>
  <si>
    <t>Divi's Laboratories Ltd</t>
  </si>
  <si>
    <t>INE361B01024</t>
  </si>
  <si>
    <t>Pharmaceuticals &amp; Biotechnology</t>
  </si>
  <si>
    <t>Marico Ltd</t>
  </si>
  <si>
    <t>INE196A01026</t>
  </si>
  <si>
    <t>Kalyan Jewellers India Ltd</t>
  </si>
  <si>
    <t>INE303R01014</t>
  </si>
  <si>
    <t>Cipla Ltd</t>
  </si>
  <si>
    <t>INE059A01026</t>
  </si>
  <si>
    <t>Zydus Lifesciences Ltd</t>
  </si>
  <si>
    <t>INE010B01027</t>
  </si>
  <si>
    <t>Apollo Hospitals Enterprise Ltd</t>
  </si>
  <si>
    <t>INE437A01024</t>
  </si>
  <si>
    <t>Healthcare Services</t>
  </si>
  <si>
    <t>Reliance Industries Ltd</t>
  </si>
  <si>
    <t>INE002A01018</t>
  </si>
  <si>
    <t>Bharti Airtel Ltd</t>
  </si>
  <si>
    <t>INE397D01024</t>
  </si>
  <si>
    <t>Telecom - Services</t>
  </si>
  <si>
    <t>NMDC Ltd</t>
  </si>
  <si>
    <t>INE584A01023</t>
  </si>
  <si>
    <t>Minerals &amp; Mining</t>
  </si>
  <si>
    <t>Ambuja Cements Ltd</t>
  </si>
  <si>
    <t>INE079A01024</t>
  </si>
  <si>
    <t>Ultratech Cement Ltd</t>
  </si>
  <si>
    <t>INE481G01011</t>
  </si>
  <si>
    <t>Bajaj Holdings &amp; Investment Ltd</t>
  </si>
  <si>
    <t>INE118A01012</t>
  </si>
  <si>
    <t>HDFC Bank Ltd</t>
  </si>
  <si>
    <t>INE040A01034</t>
  </si>
  <si>
    <t>Oberoi Realty Ltd</t>
  </si>
  <si>
    <t>INE093I01010</t>
  </si>
  <si>
    <t>Realty</t>
  </si>
  <si>
    <t>Varun Beverages Ltd</t>
  </si>
  <si>
    <t>INE200M01039</t>
  </si>
  <si>
    <t>Beverages</t>
  </si>
  <si>
    <t>Tata Motors Passenger Vehicles Ltd</t>
  </si>
  <si>
    <t>INE155A01022</t>
  </si>
  <si>
    <t>JSW Steel Ltd</t>
  </si>
  <si>
    <t>INE019A01038</t>
  </si>
  <si>
    <t>Sub Total</t>
  </si>
  <si>
    <t xml:space="preserve">(b) Unlisted </t>
  </si>
  <si>
    <t>NIL</t>
  </si>
  <si>
    <t>Total</t>
  </si>
  <si>
    <t>Debt Instruments</t>
  </si>
  <si>
    <t>7.48% National Bank For Agriculture &amp; Rural Development (15-Sep-2028)</t>
  </si>
  <si>
    <t>INE261F08EO7</t>
  </si>
  <si>
    <t>CRISIL AAA</t>
  </si>
  <si>
    <t>7.7% National Bank For Agriculture &amp; Rural Development (30-Sep-2027)</t>
  </si>
  <si>
    <t>INE261F08EI9</t>
  </si>
  <si>
    <t>(b) Privately Placed / Unlisted</t>
  </si>
  <si>
    <t>Nil</t>
  </si>
  <si>
    <t>Money Market Instruments</t>
  </si>
  <si>
    <t>Treasury Bill</t>
  </si>
  <si>
    <t>91 DTB  (05-NOV-2026)</t>
  </si>
  <si>
    <t>IN002026X180</t>
  </si>
  <si>
    <t xml:space="preserve"> SOVEREIGN</t>
  </si>
  <si>
    <t>364 DTB (26-NOV-2026)</t>
  </si>
  <si>
    <t>IN002025Z351</t>
  </si>
  <si>
    <t>91 DTB  (17-DEC-2026)</t>
  </si>
  <si>
    <t>IN002026X248</t>
  </si>
  <si>
    <t>TREPS</t>
  </si>
  <si>
    <t>Grand Total</t>
  </si>
  <si>
    <t>Margin on Derivatives</t>
  </si>
  <si>
    <t>Net Receivables / (Payables)</t>
  </si>
  <si>
    <t>Derivatives</t>
  </si>
  <si>
    <t>Long / Short</t>
  </si>
  <si>
    <t>Industry Classification</t>
  </si>
  <si>
    <t>Market/Fair Value (Rs. in Lakhs)</t>
  </si>
  <si>
    <t xml:space="preserve">% to Net Assets </t>
  </si>
  <si>
    <t>NIFTY 27-OCT-26 FUT</t>
  </si>
  <si>
    <t>Long</t>
  </si>
  <si>
    <t>Index</t>
  </si>
  <si>
    <t>JSW STEEL LTD FUT 27-OCT-26</t>
  </si>
  <si>
    <t>Short</t>
  </si>
  <si>
    <t>TATA MOTORS PASS VEHICLES FUT 27-OCT-26</t>
  </si>
  <si>
    <t>VARUN BEVERAGES LTD FUT 27-OCT-26</t>
  </si>
  <si>
    <t>HDFC BANK LTD FUT 27-OCT-26</t>
  </si>
  <si>
    <t>BAJAJ HOLDINGS &amp; INVEST FUT 27-OCT-26</t>
  </si>
  <si>
    <t>ULTRA TECH CEMENT LTD FUT 27-OCT-26</t>
  </si>
  <si>
    <t>TATA STEEL LTD FUT 27-OCT-26</t>
  </si>
  <si>
    <t>NMDC LTD FUT 27-OCT-26</t>
  </si>
  <si>
    <t>BHARTI AIRTEL LTD FUT 27-OCT-26</t>
  </si>
  <si>
    <t>RELIANCE INDUSTRIES LTD FUT 27-OCT-26</t>
  </si>
  <si>
    <t>LIFE INSURANCE CORPORA FUT 27-OCT-26</t>
  </si>
  <si>
    <t>INDIAN HOTELS CO LTD FUT 27-OCT-26</t>
  </si>
  <si>
    <t>Industry Classification / Rating</t>
  </si>
  <si>
    <t>** Non- Traded Security</t>
  </si>
  <si>
    <t>Notes</t>
  </si>
  <si>
    <t xml:space="preserve">Scheme Risk-O-Meter </t>
  </si>
  <si>
    <t>Larsen &amp; Toubro Ltd</t>
  </si>
  <si>
    <t>INE018A01030</t>
  </si>
  <si>
    <t>Construction</t>
  </si>
  <si>
    <t>State Bank of India</t>
  </si>
  <si>
    <t>INE062A01020</t>
  </si>
  <si>
    <t>Infosys Ltd</t>
  </si>
  <si>
    <t>INE009A01021</t>
  </si>
  <si>
    <t>Kotak Mahindra Bank Ltd</t>
  </si>
  <si>
    <t>INE237A01036</t>
  </si>
  <si>
    <t>Mahindra &amp; Mahindra Ltd</t>
  </si>
  <si>
    <t>INE101A01026</t>
  </si>
  <si>
    <t>Bajaj Finance Ltd</t>
  </si>
  <si>
    <t>INE296A01032</t>
  </si>
  <si>
    <t>ITC Ltd</t>
  </si>
  <si>
    <t>INE154A01025</t>
  </si>
  <si>
    <t>Diversified FMCG</t>
  </si>
  <si>
    <t>Eternal Ltd</t>
  </si>
  <si>
    <t>INE758T01015</t>
  </si>
  <si>
    <t>Retailing</t>
  </si>
  <si>
    <t>Tata Consultancy Services Ltd</t>
  </si>
  <si>
    <t>INE467B01029</t>
  </si>
  <si>
    <t>Sun Pharmaceutical Industries Ltd</t>
  </si>
  <si>
    <t>INE044A01036</t>
  </si>
  <si>
    <t>Titan Co Ltd</t>
  </si>
  <si>
    <t>INE280A01028</t>
  </si>
  <si>
    <t>Hindustan Unilever Ltd</t>
  </si>
  <si>
    <t>INE030A01027</t>
  </si>
  <si>
    <t>Maruti Suzuki India Ltd</t>
  </si>
  <si>
    <t>INE585B01010</t>
  </si>
  <si>
    <t>NTPC Ltd</t>
  </si>
  <si>
    <t>INE733E01010</t>
  </si>
  <si>
    <t>Power</t>
  </si>
  <si>
    <t>Adani Ports and Special Economic Zone Ltd</t>
  </si>
  <si>
    <t>INE742F01042</t>
  </si>
  <si>
    <t>Transport Infrastructure</t>
  </si>
  <si>
    <t>Bharat Electronics Ltd</t>
  </si>
  <si>
    <t>INE263A01024</t>
  </si>
  <si>
    <t>Aerospace &amp; Defense</t>
  </si>
  <si>
    <t>Shriram Finance Ltd</t>
  </si>
  <si>
    <t>INE721A01047</t>
  </si>
  <si>
    <t>Hindalco Industries Ltd</t>
  </si>
  <si>
    <t>INE038A01020</t>
  </si>
  <si>
    <t>HCL Technologies Ltd</t>
  </si>
  <si>
    <t>INE860A01027</t>
  </si>
  <si>
    <t>Power Grid Corporation of India Ltd</t>
  </si>
  <si>
    <t>INE752E01010</t>
  </si>
  <si>
    <t>Grasim Industries Ltd</t>
  </si>
  <si>
    <t>INE047A01021</t>
  </si>
  <si>
    <t>Interglobe Aviation Ltd</t>
  </si>
  <si>
    <t>INE646L01027</t>
  </si>
  <si>
    <t>Transport Services</t>
  </si>
  <si>
    <t>Bajaj Finserv Ltd</t>
  </si>
  <si>
    <t>INE918I01026</t>
  </si>
  <si>
    <t>Eicher Motors Ltd</t>
  </si>
  <si>
    <t>INE066A01021</t>
  </si>
  <si>
    <t>Adani Enterprises Ltd</t>
  </si>
  <si>
    <t>INE423A01024</t>
  </si>
  <si>
    <t>Metals &amp; Minerals Trading</t>
  </si>
  <si>
    <t>Tech Mahindra Ltd</t>
  </si>
  <si>
    <t>INE669C01036</t>
  </si>
  <si>
    <t>Nestle India Ltd</t>
  </si>
  <si>
    <t>INE239A01024</t>
  </si>
  <si>
    <t>Food Products</t>
  </si>
  <si>
    <t>Oil &amp; Natural Gas Corporation Ltd</t>
  </si>
  <si>
    <t>INE213A01029</t>
  </si>
  <si>
    <t>Oil</t>
  </si>
  <si>
    <t>Trent Ltd</t>
  </si>
  <si>
    <t>INE849A01020</t>
  </si>
  <si>
    <t>SBI Life Insurance Co Ltd</t>
  </si>
  <si>
    <t>INE123W01016</t>
  </si>
  <si>
    <t>Dr. Reddy's Laboratories Ltd</t>
  </si>
  <si>
    <t>INE089A01031</t>
  </si>
  <si>
    <t>Jio Financial Services Ltd</t>
  </si>
  <si>
    <t>INE758E01017</t>
  </si>
  <si>
    <t>Max Healthcare Institute Ltd</t>
  </si>
  <si>
    <t>INE027H01010</t>
  </si>
  <si>
    <t>HDFC Life Insurance Co Ltd</t>
  </si>
  <si>
    <t>INE795G01014</t>
  </si>
  <si>
    <t>Lupin Ltd</t>
  </si>
  <si>
    <t>INE326A01037</t>
  </si>
  <si>
    <t>Yes Bank Ltd</t>
  </si>
  <si>
    <t>INE528G01035</t>
  </si>
  <si>
    <t>Radico Khaitan Ltd</t>
  </si>
  <si>
    <t>INE944F01028</t>
  </si>
  <si>
    <t>Nippon Life India Asset Management Ltd</t>
  </si>
  <si>
    <t>INE298J01013</t>
  </si>
  <si>
    <t>GAIL (India) Ltd</t>
  </si>
  <si>
    <t>INE129A01019</t>
  </si>
  <si>
    <t>Gas</t>
  </si>
  <si>
    <t>Power Finance Corporation Ltd</t>
  </si>
  <si>
    <t>INE134E01011</t>
  </si>
  <si>
    <t>Steel Authority of India Ltd</t>
  </si>
  <si>
    <t>INE114A01011</t>
  </si>
  <si>
    <t>Apollo Tyres Ltd</t>
  </si>
  <si>
    <t>INE438A01022</t>
  </si>
  <si>
    <t>TVS Motor Co Ltd</t>
  </si>
  <si>
    <t>INE494B01023</t>
  </si>
  <si>
    <t>Tata Motors Ltd</t>
  </si>
  <si>
    <t>INE1TAE01010</t>
  </si>
  <si>
    <t>Agricultural, Commercial &amp; Construction Vehicles</t>
  </si>
  <si>
    <t>Dixon Technologies (India) Ltd</t>
  </si>
  <si>
    <t>INE935N01020</t>
  </si>
  <si>
    <t>Polycab India Ltd</t>
  </si>
  <si>
    <t>INE455K01017</t>
  </si>
  <si>
    <t>Industrial Products</t>
  </si>
  <si>
    <t>HDFC Asset Management Co Ltd</t>
  </si>
  <si>
    <t>INE127D01025</t>
  </si>
  <si>
    <t>IPCA Laboratories Ltd</t>
  </si>
  <si>
    <t>INE571A01038</t>
  </si>
  <si>
    <t>Aurobindo Pharma Ltd</t>
  </si>
  <si>
    <t>INE406A01037</t>
  </si>
  <si>
    <t>Hindustan Aeronautics Ltd</t>
  </si>
  <si>
    <t>INE066F01020</t>
  </si>
  <si>
    <t>Balkrishna Industries Ltd</t>
  </si>
  <si>
    <t>INE787D01026</t>
  </si>
  <si>
    <t>Federal Bank Ltd</t>
  </si>
  <si>
    <t>INE171A01029</t>
  </si>
  <si>
    <t>IDFC First Bank Ltd</t>
  </si>
  <si>
    <t>INE092T01019</t>
  </si>
  <si>
    <t>Hitachi Energy India Ltd</t>
  </si>
  <si>
    <t>INE07Y701011</t>
  </si>
  <si>
    <t>Adani Power Ltd</t>
  </si>
  <si>
    <t>INE814H01029</t>
  </si>
  <si>
    <t>REC Ltd</t>
  </si>
  <si>
    <t>INE020B01018</t>
  </si>
  <si>
    <t>KEI Industries Ltd</t>
  </si>
  <si>
    <t>INE878B01027</t>
  </si>
  <si>
    <t>Apar Industries Ltd</t>
  </si>
  <si>
    <t>INE372A01015</t>
  </si>
  <si>
    <t>Lenskart Solutions Ltd</t>
  </si>
  <si>
    <t>INE956O01016</t>
  </si>
  <si>
    <t>Awl Agri Business Ltd</t>
  </si>
  <si>
    <t>INE699H01024</t>
  </si>
  <si>
    <t>Coforge Ltd</t>
  </si>
  <si>
    <t>INE591G01025</t>
  </si>
  <si>
    <t>Ge Vernova T&amp;D India Ltd</t>
  </si>
  <si>
    <t>INE200A01026</t>
  </si>
  <si>
    <t>SRF Ltd</t>
  </si>
  <si>
    <t>INE647A01010</t>
  </si>
  <si>
    <t>Chemicals &amp; Petrochemicals</t>
  </si>
  <si>
    <t>One 97 Communications Ltd</t>
  </si>
  <si>
    <t>INE982J01020</t>
  </si>
  <si>
    <t>Financial Technology (Fintech)</t>
  </si>
  <si>
    <t>Indus Towers Ltd</t>
  </si>
  <si>
    <t>INE121J01017</t>
  </si>
  <si>
    <t>Escorts Kubota Ltd</t>
  </si>
  <si>
    <t>INE042A01014</t>
  </si>
  <si>
    <t>Glenmark Pharmaceuticals Ltd</t>
  </si>
  <si>
    <t>INE935A01035</t>
  </si>
  <si>
    <t>Pidilite Industries Ltd</t>
  </si>
  <si>
    <t>INE318A01026</t>
  </si>
  <si>
    <t>Bharat Petroleum Corporation Ltd</t>
  </si>
  <si>
    <t>INE029A01011</t>
  </si>
  <si>
    <t>Yield to Call ^</t>
  </si>
  <si>
    <t>Certificate of Deposit</t>
  </si>
  <si>
    <t>Canara Bank (12-Mar-2027) **</t>
  </si>
  <si>
    <t>INE476A16H92</t>
  </si>
  <si>
    <t>ICRA A1+</t>
  </si>
  <si>
    <t>Bank of Baroda (05-Mar-2027) **</t>
  </si>
  <si>
    <t>INE028A16LR2</t>
  </si>
  <si>
    <t>CRISIL A1+</t>
  </si>
  <si>
    <t>HDFC Bank Ltd (15-Jan-2027)</t>
  </si>
  <si>
    <t>INE040A16KD9</t>
  </si>
  <si>
    <t>CARE A1+</t>
  </si>
  <si>
    <t>Punjab National Bank (12-Mar-2027)</t>
  </si>
  <si>
    <t>INE160A16UV6</t>
  </si>
  <si>
    <t>National Bank For Agriculture &amp; Rural Development (17-Mar-2027) **</t>
  </si>
  <si>
    <t>INE261F16AP5</t>
  </si>
  <si>
    <t>Punjab National Bank (10-Feb-2027)</t>
  </si>
  <si>
    <t>INE160A16UI3</t>
  </si>
  <si>
    <t>Union Bank of India (16-Mar-2027)</t>
  </si>
  <si>
    <t>INE692A16LS3</t>
  </si>
  <si>
    <t>Small Industries Development Bank of India (16-Dec-2026) **</t>
  </si>
  <si>
    <t>INE556F16BT8</t>
  </si>
  <si>
    <t>HDFC Bank Ltd (18-Jan-2027) **</t>
  </si>
  <si>
    <t>INE040A16KF4</t>
  </si>
  <si>
    <t>Export-Import Bank Of India (01-Mar-2027) **</t>
  </si>
  <si>
    <t>INE514E16CP6</t>
  </si>
  <si>
    <t>Bank of Baroda (08-Mar-2027)</t>
  </si>
  <si>
    <t>INE028A16LS0</t>
  </si>
  <si>
    <t>HDFC Bank Ltd (09-Mar-2027) **</t>
  </si>
  <si>
    <t>INE040A16IT9</t>
  </si>
  <si>
    <t>Union Bank of India (15-Mar-2027) **</t>
  </si>
  <si>
    <t>INE692A16LP9</t>
  </si>
  <si>
    <t>Small Industries Development Bank of India (11-Jun-2027)</t>
  </si>
  <si>
    <t>INE556F16CE8</t>
  </si>
  <si>
    <t>National Bank For Agriculture &amp; Rural Development (02-Mar-2027) **</t>
  </si>
  <si>
    <t>INE261F16AM2</t>
  </si>
  <si>
    <t>HDFC Bank Ltd (12-Mar-2027) **</t>
  </si>
  <si>
    <t>INE040A16IZ6</t>
  </si>
  <si>
    <t>Small Industries Development Bank of India (11-Aug-2027)</t>
  </si>
  <si>
    <t>INE556F16CF5</t>
  </si>
  <si>
    <t>Punjab National Bank (09-Mar-2027) **</t>
  </si>
  <si>
    <t>INE160A16UQ6</t>
  </si>
  <si>
    <t>Canara Bank (02-Mar-2027)</t>
  </si>
  <si>
    <t>INE476A16H35</t>
  </si>
  <si>
    <t>HDFC Bank Ltd (05-Mar-2027)</t>
  </si>
  <si>
    <t>INE040A16IU7</t>
  </si>
  <si>
    <t>Kotak Mahindra Bank Ltd (09-Mar-2027)</t>
  </si>
  <si>
    <t>INE237AD6174</t>
  </si>
  <si>
    <t>ICICI Bank Ltd (08-Mar-2027) **</t>
  </si>
  <si>
    <t>INE090AD6295</t>
  </si>
  <si>
    <t>Canara Bank (11-Mar-2027) **</t>
  </si>
  <si>
    <t>INE476A16H84</t>
  </si>
  <si>
    <t>Canara Bank (25-Mar-2027) **</t>
  </si>
  <si>
    <t>INE476A16I26</t>
  </si>
  <si>
    <t>Union Bank of India (12-Mar-2027)</t>
  </si>
  <si>
    <t>INE692A16LU9</t>
  </si>
  <si>
    <t>Commercial Paper</t>
  </si>
  <si>
    <t>Aditya Birla Capital Ltd (15-Dec-2026) **</t>
  </si>
  <si>
    <t>INE674K14DC6</t>
  </si>
  <si>
    <t>ICICI Home Finance Co Ltd (24-Jun-2027) **</t>
  </si>
  <si>
    <t>INE071G14IA6</t>
  </si>
  <si>
    <t>Cholamandalam Investment and Finance Co Ltd (15-Feb-2027) **</t>
  </si>
  <si>
    <t>INE121A14YL6</t>
  </si>
  <si>
    <t>REC Ltd (08-Mar-2027) **</t>
  </si>
  <si>
    <t>INE020B14730</t>
  </si>
  <si>
    <t>Cholamandalam Investment and Finance Co Ltd (10-Mar-2027) **</t>
  </si>
  <si>
    <t>INE121A14YN2</t>
  </si>
  <si>
    <t>Kotak Mahindra Prime Ltd (25-Jun-2027) **</t>
  </si>
  <si>
    <t>INE916D146U1</t>
  </si>
  <si>
    <t>Bajaj Finance Ltd (03-Feb-2027) **</t>
  </si>
  <si>
    <t>INE296A14F03</t>
  </si>
  <si>
    <t>L&amp;T Finance Ltd (17-Jun-2027) **</t>
  </si>
  <si>
    <t>INE498L14FZ4</t>
  </si>
  <si>
    <t>Mahindra &amp; Mahindra Financial Services Ltd (25-Feb-2027) **</t>
  </si>
  <si>
    <t>INE774D14TW3</t>
  </si>
  <si>
    <t>364 DTB (04-FEB-2027)</t>
  </si>
  <si>
    <t>IN002025Z443</t>
  </si>
  <si>
    <t>182 DTB (18-MAR-2027)</t>
  </si>
  <si>
    <t>IN002026Y246</t>
  </si>
  <si>
    <t>364 DTB (23-SEP-2027)</t>
  </si>
  <si>
    <t>IN002026Z250</t>
  </si>
  <si>
    <t>Government Securities</t>
  </si>
  <si>
    <t>5.74% GOI 2026 (15-NOV-2026)</t>
  </si>
  <si>
    <t>IN0020210186</t>
  </si>
  <si>
    <t>SOVEREIGN</t>
  </si>
  <si>
    <t>Alternative Investment Fund</t>
  </si>
  <si>
    <t>Corporate Debt Market Development Fund Class A2</t>
  </si>
  <si>
    <t>INF0RQ622028</t>
  </si>
  <si>
    <t>Reverse Repo</t>
  </si>
  <si>
    <t>Reverse Repo (01-Oct-2026)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</si>
  <si>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</si>
  <si>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</si>
  <si>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</si>
  <si>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91 DTB  (01-OCT-2026)</t>
  </si>
  <si>
    <t>IN002026X131</t>
  </si>
  <si>
    <t>91 DTB  (08-OCT-2026)</t>
  </si>
  <si>
    <t>IN002026X149</t>
  </si>
  <si>
    <t>7.95% Sikka Ports &amp; Terminals Ltd (28-Oct-2026)</t>
  </si>
  <si>
    <t>INE941D07158</t>
  </si>
  <si>
    <t>Canara Bank (23-Nov-2026) **</t>
  </si>
  <si>
    <t>INE476A16K97</t>
  </si>
  <si>
    <t>HDFC Bank Ltd (04-Dec-2026) **</t>
  </si>
  <si>
    <t>INE040A16KB3</t>
  </si>
  <si>
    <t>HDFC Bank Ltd (14-Dec-2026) **</t>
  </si>
  <si>
    <t>INE040A16IJ0</t>
  </si>
  <si>
    <t>Punjab &amp; Sind Bank (17-Dec-2026) **</t>
  </si>
  <si>
    <t>INE608A16TR4</t>
  </si>
  <si>
    <t>Small Industries Development Bank of India (18-Dec-2026) **</t>
  </si>
  <si>
    <t>INE556F16BU6</t>
  </si>
  <si>
    <t>Punjab &amp; Sind Bank (09-Nov-2026) **</t>
  </si>
  <si>
    <t>INE608A16TQ6</t>
  </si>
  <si>
    <t>Central Bank of India (09-Dec-2026) **</t>
  </si>
  <si>
    <t>INE483A16LG2</t>
  </si>
  <si>
    <t>HDFC Bank Ltd (19-Nov-2026) **</t>
  </si>
  <si>
    <t>INE040A16HY1</t>
  </si>
  <si>
    <t>HDFC Bank Ltd (06-Nov-2026) **</t>
  </si>
  <si>
    <t>INE040A16HU9</t>
  </si>
  <si>
    <t>Canara Bank (03-Dec-2026) **</t>
  </si>
  <si>
    <t>INE476A16L05</t>
  </si>
  <si>
    <t>Bank of Baroda (07-Dec-2026) **</t>
  </si>
  <si>
    <t>INE028A16MQ2</t>
  </si>
  <si>
    <t>Central Bank of India (06-Nov-2026) **</t>
  </si>
  <si>
    <t>INE483A16KY7</t>
  </si>
  <si>
    <t>Axis Bank Ltd (16-Dec-2026) **</t>
  </si>
  <si>
    <t>INE238AD6CA3</t>
  </si>
  <si>
    <t>National Bank For Agriculture &amp; Rural Development (23-Nov-2026) **</t>
  </si>
  <si>
    <t>INE261F14QC4</t>
  </si>
  <si>
    <t>LIC Housing Finance Ltd (11-Nov-2026) **</t>
  </si>
  <si>
    <t>INE115A14FZ7</t>
  </si>
  <si>
    <t>ICICI Securities Ltd (26-Nov-2026) **</t>
  </si>
  <si>
    <t>INE763G14N01</t>
  </si>
  <si>
    <t>Power Finance Corporation Ltd (09-Dec-2026) **</t>
  </si>
  <si>
    <t>INE134E14BA2</t>
  </si>
  <si>
    <t>HDFC Securities Ltd (07-Dec-2026) **</t>
  </si>
  <si>
    <t>INE700G14WA1</t>
  </si>
  <si>
    <t>Julius Baer Capital (India) Pvt Ltd (08-Dec-2026) **</t>
  </si>
  <si>
    <t>INE824H14VD3</t>
  </si>
  <si>
    <t>Bajaj Financial Securities Ltd (14-Dec-2026) **</t>
  </si>
  <si>
    <t>INE01C314HV6</t>
  </si>
  <si>
    <t>Birla Group Holdings Pvt Ltd (24-Nov-2026) **</t>
  </si>
  <si>
    <t>INE09OL14JY2</t>
  </si>
  <si>
    <t>Export-Import Bank Of India (10-Dec-2026) **</t>
  </si>
  <si>
    <t>INE514E14TW1</t>
  </si>
  <si>
    <t>Small Industries Development Bank Of India (17-Dec-2026) **</t>
  </si>
  <si>
    <t>INE556F14MT0</t>
  </si>
  <si>
    <t>Kotak Securities Ltd (17-Nov-2026) **</t>
  </si>
  <si>
    <t>INE028E14XS2</t>
  </si>
  <si>
    <t>Aditya Birla Housing Finance Ltd (15-Dec-2026) **</t>
  </si>
  <si>
    <t>INE831R14GP2</t>
  </si>
  <si>
    <t>National Bank For Agriculture &amp; Rural Development (11-Dec-2026) **</t>
  </si>
  <si>
    <t>INE261F14QG5</t>
  </si>
  <si>
    <t>Kotak Securities Ltd (20-Nov-2026) **</t>
  </si>
  <si>
    <t>INE028E14XV6</t>
  </si>
  <si>
    <t>Export-Import Bank Of India (04-Dec-2026) **</t>
  </si>
  <si>
    <t>INE514E14TT7</t>
  </si>
  <si>
    <t>Bajaj Financial Securities Ltd (03-Dec-2026) **</t>
  </si>
  <si>
    <t>INE01C314HF9</t>
  </si>
  <si>
    <t>Axis Securities Ltd (04-Nov-2026) **</t>
  </si>
  <si>
    <t>INE110O14JH9</t>
  </si>
  <si>
    <t>REC Ltd (22-Oct-2026) **</t>
  </si>
  <si>
    <t>INE020B14714</t>
  </si>
  <si>
    <t>91 DTB  (29-OCT-2026)</t>
  </si>
  <si>
    <t>IN002026X172</t>
  </si>
  <si>
    <t>364 DTB (19-NOV-2026)</t>
  </si>
  <si>
    <t>IN002025Z344</t>
  </si>
  <si>
    <t>91 DTB  (27-NOV-2026)</t>
  </si>
  <si>
    <t>IN002026X214</t>
  </si>
  <si>
    <t>91 DTB  (24-DEC-2026)</t>
  </si>
  <si>
    <t>IN002026X255</t>
  </si>
  <si>
    <t>91 DTB  (12-NOV-2026)</t>
  </si>
  <si>
    <t>IN002026X198</t>
  </si>
  <si>
    <t>364 DTB (10-DEC-2026)</t>
  </si>
  <si>
    <t>IN002025Z377</t>
  </si>
  <si>
    <t>6.94% GOI 2036 (11-MAY-2036)</t>
  </si>
  <si>
    <t>IN0020260025</t>
  </si>
  <si>
    <t>6.48% GOI 2035 (06-OCT-2035)</t>
  </si>
  <si>
    <t>IN0020250091</t>
  </si>
  <si>
    <t>7.18% GOI 2037 (24-JUL-2037)</t>
  </si>
  <si>
    <t>IN0020230077</t>
  </si>
  <si>
    <t>7.3763% Bajaj Finance Ltd (26-Jun-2028)</t>
  </si>
  <si>
    <t>INE296A07TJ4</t>
  </si>
  <si>
    <t>7.27% Tata Capital Housing Finance Ltd (25-Apr-2028) **</t>
  </si>
  <si>
    <t>INE033L07IN3</t>
  </si>
  <si>
    <t>7.1554% Kotak Mahindra Prime Ltd (19-Jun-2028) **</t>
  </si>
  <si>
    <t>INE916DA7TA4</t>
  </si>
  <si>
    <t>7.77% REC Ltd (31-Mar-2028) **</t>
  </si>
  <si>
    <t>INE020B08EH0</t>
  </si>
  <si>
    <t>7.45% Power Finance Corporation Ltd (15-Jul-2028) **</t>
  </si>
  <si>
    <t>INE134E08NP7</t>
  </si>
  <si>
    <t>6.6% REC Ltd (30-Jun-2027)</t>
  </si>
  <si>
    <t>INE020B08FZ9</t>
  </si>
  <si>
    <t>7.11% Bajaj Finance Ltd (10-Jul-2028) **</t>
  </si>
  <si>
    <t>INE296A07TM8</t>
  </si>
  <si>
    <t>Canara Bank (04-Mar-2027)</t>
  </si>
  <si>
    <t>INE476A16H43</t>
  </si>
  <si>
    <t>HDFC Bank Ltd (24-Feb-2027) **</t>
  </si>
  <si>
    <t>INE040A16IO0</t>
  </si>
  <si>
    <t>Kotak Mahindra Bank Ltd (05-Mar-2027) **</t>
  </si>
  <si>
    <t>INE237AD6166</t>
  </si>
  <si>
    <t>Small Industries Development Bank of India (25-Mar-2027) **</t>
  </si>
  <si>
    <t>INE556F16CD0</t>
  </si>
  <si>
    <t>Bank of Baroda (11-Mar-2027)</t>
  </si>
  <si>
    <t>INE028A16LW2</t>
  </si>
  <si>
    <t>182 DTB (24-DEC-2026)</t>
  </si>
  <si>
    <t>IN002026Y121</t>
  </si>
  <si>
    <t>7.15% MAHARASHTRA SDL 13-OCT-26</t>
  </si>
  <si>
    <t>IN2220160088</t>
  </si>
  <si>
    <t>7.39% MAHARASHTRA SDL 09-NOV-26</t>
  </si>
  <si>
    <t>IN2220160104</t>
  </si>
  <si>
    <t>7.42% ANDHRA PRADESH SDL 09-NOV-26</t>
  </si>
  <si>
    <t>IN1020160371</t>
  </si>
  <si>
    <t>7.40% TELANGANA SDL 09-NOV-26</t>
  </si>
  <si>
    <t>IN4520160115</t>
  </si>
  <si>
    <t>6.84% TAMIL NADU SDL 23-NOV-26</t>
  </si>
  <si>
    <t>IN3120160145</t>
  </si>
  <si>
    <t>Reverse Repo (07-Oct-2026)</t>
  </si>
  <si>
    <t>7.7% Small Industries Development Bank Of India (10-Oct-2029) **</t>
  </si>
  <si>
    <t>INE556F08LH9</t>
  </si>
  <si>
    <t>6.95% REC Ltd (18-Feb-2028) **</t>
  </si>
  <si>
    <t>INE020B08GB8</t>
  </si>
  <si>
    <t>6.68% LIC Housing Finance Ltd (04-Jun-2028) **</t>
  </si>
  <si>
    <t>INE115A07PH8</t>
  </si>
  <si>
    <t>Torrent Pharmaceuticals Ltd</t>
  </si>
  <si>
    <t>INE685A01028</t>
  </si>
  <si>
    <t>Vedanta Aluminium Metal Ltd</t>
  </si>
  <si>
    <t>INE1CDF01017</t>
  </si>
  <si>
    <t>Cummins India Ltd</t>
  </si>
  <si>
    <t>INE298A01020</t>
  </si>
  <si>
    <t>Avenue Supermarts Ltd</t>
  </si>
  <si>
    <t>INE192R01011</t>
  </si>
  <si>
    <t>Tata Power Co Ltd</t>
  </si>
  <si>
    <t>INE245A01021</t>
  </si>
  <si>
    <t>CG Power and Industrial Solutions Ltd</t>
  </si>
  <si>
    <t>INE067A01029</t>
  </si>
  <si>
    <t>Britannia Industries Ltd</t>
  </si>
  <si>
    <t>INE216A01030</t>
  </si>
  <si>
    <t>Solar Industries India Ltd</t>
  </si>
  <si>
    <t>INE343H01029</t>
  </si>
  <si>
    <t>Vedanta Ltd</t>
  </si>
  <si>
    <t>INE205A01025</t>
  </si>
  <si>
    <t>Diversified Metals</t>
  </si>
  <si>
    <t>DLF Ltd</t>
  </si>
  <si>
    <t>INE271C01023</t>
  </si>
  <si>
    <t>Wipro Ltd</t>
  </si>
  <si>
    <t>INE075A01022</t>
  </si>
  <si>
    <t>Adani Energy Solutions Ltd</t>
  </si>
  <si>
    <t>INE931S01010</t>
  </si>
  <si>
    <t>Adani Green Energy Ltd</t>
  </si>
  <si>
    <t>INE364U01010</t>
  </si>
  <si>
    <t>Bank of Baroda</t>
  </si>
  <si>
    <t>INE028A01039</t>
  </si>
  <si>
    <t>Jindal Steel Ltd</t>
  </si>
  <si>
    <t>INE749A01030</t>
  </si>
  <si>
    <t>Bosch Ltd</t>
  </si>
  <si>
    <t>INE323A01026</t>
  </si>
  <si>
    <t>Ltm Ltd</t>
  </si>
  <si>
    <t>INE214T01019</t>
  </si>
  <si>
    <t>Vodafone Idea Ltd</t>
  </si>
  <si>
    <t>INE669E01016</t>
  </si>
  <si>
    <t>ABB India Ltd</t>
  </si>
  <si>
    <t>INE117A01022</t>
  </si>
  <si>
    <t>Godrej Consumer Products Ltd</t>
  </si>
  <si>
    <t>INE102D01028</t>
  </si>
  <si>
    <t>Personal Products</t>
  </si>
  <si>
    <t>Union Bank Of India</t>
  </si>
  <si>
    <t>INE692A01016</t>
  </si>
  <si>
    <t>Siemens Ltd</t>
  </si>
  <si>
    <t>INE003A01024</t>
  </si>
  <si>
    <t>Muthoot Finance Ltd</t>
  </si>
  <si>
    <t>INE414G01012</t>
  </si>
  <si>
    <t>Hyundai Motor India Ltd</t>
  </si>
  <si>
    <t>INE0V6F01027</t>
  </si>
  <si>
    <t>Siemens Energy India ltd</t>
  </si>
  <si>
    <t>INE1NPP01017</t>
  </si>
  <si>
    <t>Tata Capital Ltd</t>
  </si>
  <si>
    <t>INE976I01016</t>
  </si>
  <si>
    <t>Indian Railway Finance Corporation Ltd</t>
  </si>
  <si>
    <t>INE053F01010</t>
  </si>
  <si>
    <t>Mazagon Dock Shipbuilders Ltd</t>
  </si>
  <si>
    <t>INE249Z01020</t>
  </si>
  <si>
    <t>Industrial Manufacturing</t>
  </si>
  <si>
    <t>Multi Commodity Exchange Of India Ltd</t>
  </si>
  <si>
    <t>INE745G01043</t>
  </si>
  <si>
    <t>Laurus Labs Ltd</t>
  </si>
  <si>
    <t>INE947Q01028</t>
  </si>
  <si>
    <t>AU Small Finance Bank Ltd</t>
  </si>
  <si>
    <t>INE949L01017</t>
  </si>
  <si>
    <t>Persistent Systems Ltd</t>
  </si>
  <si>
    <t>INE262H01021</t>
  </si>
  <si>
    <t>Bharat Forge Ltd</t>
  </si>
  <si>
    <t>INE465A01025</t>
  </si>
  <si>
    <t>Suzlon Energy Ltd</t>
  </si>
  <si>
    <t>INE040H01021</t>
  </si>
  <si>
    <t>Info Edge (India) Ltd</t>
  </si>
  <si>
    <t>INE663F01032</t>
  </si>
  <si>
    <t>Ashok Leyland Ltd</t>
  </si>
  <si>
    <t>INE208A01029</t>
  </si>
  <si>
    <t>FSN E-Commerce Ventures Ltd</t>
  </si>
  <si>
    <t>INE388Y01029</t>
  </si>
  <si>
    <t>Fortis Healthcare Ltd</t>
  </si>
  <si>
    <t>INE061F01013</t>
  </si>
  <si>
    <t>United Spirits Ltd</t>
  </si>
  <si>
    <t>INE854D01024</t>
  </si>
  <si>
    <t>APL Apollo Tubes Ltd</t>
  </si>
  <si>
    <t>INE702C01027</t>
  </si>
  <si>
    <t>ICICI Lombard General Insurance Co Ltd</t>
  </si>
  <si>
    <t>INE765G01017</t>
  </si>
  <si>
    <t>PB Fintech Ltd</t>
  </si>
  <si>
    <t>INE417T01026</t>
  </si>
  <si>
    <t>Swiggy Ltd</t>
  </si>
  <si>
    <t>INE00H001014</t>
  </si>
  <si>
    <t>Max Financial Services Ltd</t>
  </si>
  <si>
    <t>INE180A01020</t>
  </si>
  <si>
    <t>Phoenix Mills Ltd</t>
  </si>
  <si>
    <t>INE211B01039</t>
  </si>
  <si>
    <t>Lodha Developers Ltd</t>
  </si>
  <si>
    <t>INE670K01029</t>
  </si>
  <si>
    <t>GMR Airports Ltd</t>
  </si>
  <si>
    <t>INE776C01039</t>
  </si>
  <si>
    <t>Aditya Birla Capital Ltd</t>
  </si>
  <si>
    <t>INE674K01013</t>
  </si>
  <si>
    <t>Alkem Laboratories Ltd</t>
  </si>
  <si>
    <t>INE540L01014</t>
  </si>
  <si>
    <t>National Aluminium Co Ltd</t>
  </si>
  <si>
    <t>INE139A01034</t>
  </si>
  <si>
    <t>JSW Energy Ltd</t>
  </si>
  <si>
    <t>INE121E01018</t>
  </si>
  <si>
    <t>Sundaram Finance Ltd</t>
  </si>
  <si>
    <t>INE660A01013</t>
  </si>
  <si>
    <t>Shree Cement Ltd</t>
  </si>
  <si>
    <t>INE070A01015</t>
  </si>
  <si>
    <t>Mphasis Ltd</t>
  </si>
  <si>
    <t>INE356A01018</t>
  </si>
  <si>
    <t>Indian Bank</t>
  </si>
  <si>
    <t>INE562A01011</t>
  </si>
  <si>
    <t>Mankind Pharma Ltd</t>
  </si>
  <si>
    <t>INE634S01028</t>
  </si>
  <si>
    <t>Vishal Mega Mart Ltd</t>
  </si>
  <si>
    <t>INE01EA01019</t>
  </si>
  <si>
    <t>NHPC Ltd</t>
  </si>
  <si>
    <t>INE848E01016</t>
  </si>
  <si>
    <t>360 One Wam Ltd</t>
  </si>
  <si>
    <t>INE466L01038</t>
  </si>
  <si>
    <t>Piramal Finance Ltd</t>
  </si>
  <si>
    <t>INE202B01038</t>
  </si>
  <si>
    <t>Billionbrains Garage Ventures Ltd</t>
  </si>
  <si>
    <t>INE0HOQ01053</t>
  </si>
  <si>
    <t>Biocon Ltd</t>
  </si>
  <si>
    <t>INE376G01013</t>
  </si>
  <si>
    <t>Lloyds Metals And Energy Ltd</t>
  </si>
  <si>
    <t>INE281B01032</t>
  </si>
  <si>
    <t>Havells India Ltd</t>
  </si>
  <si>
    <t>INE176B01034</t>
  </si>
  <si>
    <t>MRF Ltd</t>
  </si>
  <si>
    <t>INE883A01011</t>
  </si>
  <si>
    <t>Tube Investments of India Ltd</t>
  </si>
  <si>
    <t>INE974X01010</t>
  </si>
  <si>
    <t>Prestige Estates Projects Ltd</t>
  </si>
  <si>
    <t>INE811K01011</t>
  </si>
  <si>
    <t>Oil India Ltd</t>
  </si>
  <si>
    <t>INE274J01014</t>
  </si>
  <si>
    <t>Voltas Ltd</t>
  </si>
  <si>
    <t>INE226A01021</t>
  </si>
  <si>
    <t>Torrent Power Ltd</t>
  </si>
  <si>
    <t>INE813H01021</t>
  </si>
  <si>
    <t>Jindal Stainless Ltd</t>
  </si>
  <si>
    <t>INE220G01021</t>
  </si>
  <si>
    <t>Colgate Palmolive (India) Ltd</t>
  </si>
  <si>
    <t>INE259A01022</t>
  </si>
  <si>
    <t>Page Industries Ltd</t>
  </si>
  <si>
    <t>INE761H01022</t>
  </si>
  <si>
    <t>Textiles &amp; Apparels</t>
  </si>
  <si>
    <t>Waaree Energies Ltd</t>
  </si>
  <si>
    <t>INE377N01017</t>
  </si>
  <si>
    <t>L&amp;T Finance Ltd</t>
  </si>
  <si>
    <t>INE498L01015</t>
  </si>
  <si>
    <t>Dabur India Ltd</t>
  </si>
  <si>
    <t>INE016A01026</t>
  </si>
  <si>
    <t>Supreme Industries Ltd</t>
  </si>
  <si>
    <t>INE195A01028</t>
  </si>
  <si>
    <t>Godrej Properties Ltd</t>
  </si>
  <si>
    <t>INE484J01027</t>
  </si>
  <si>
    <t>Mahindra &amp; Mahindra Financial Services Ltd</t>
  </si>
  <si>
    <t>INE774D01024</t>
  </si>
  <si>
    <t>Petronet LNG Ltd</t>
  </si>
  <si>
    <t>INE347G01014</t>
  </si>
  <si>
    <t>Uno Minda Ltd</t>
  </si>
  <si>
    <t>INE405E01023</t>
  </si>
  <si>
    <t>JSW Infrastructure Ltd</t>
  </si>
  <si>
    <t>INE880J01026</t>
  </si>
  <si>
    <t>J.K. Cement Ltd</t>
  </si>
  <si>
    <t>INE823G01014</t>
  </si>
  <si>
    <t>Coromandel International Ltd</t>
  </si>
  <si>
    <t>INE169A01031</t>
  </si>
  <si>
    <t>Meesho Ltd</t>
  </si>
  <si>
    <t>INE0VDM01015</t>
  </si>
  <si>
    <t>Blue Star Ltd</t>
  </si>
  <si>
    <t>INE472A01039</t>
  </si>
  <si>
    <t>Tata Communications Ltd</t>
  </si>
  <si>
    <t>INE151A01013</t>
  </si>
  <si>
    <t>Exide Industries Ltd</t>
  </si>
  <si>
    <t>INE302A01020</t>
  </si>
  <si>
    <t>PI Industries Ltd</t>
  </si>
  <si>
    <t>INE603J01030</t>
  </si>
  <si>
    <t>Aster DM Quality Care Ltd</t>
  </si>
  <si>
    <t>INE914M01019</t>
  </si>
  <si>
    <t>Gujarat Fluorochemicals Ltd</t>
  </si>
  <si>
    <t>INE09N301011</t>
  </si>
  <si>
    <t>ITC Hotels Ltd</t>
  </si>
  <si>
    <t>INE379A01028</t>
  </si>
  <si>
    <t>ICICI Prudential Asset Management Co Ltd</t>
  </si>
  <si>
    <t>INE346A01027</t>
  </si>
  <si>
    <t>Hindustan Copper Ltd</t>
  </si>
  <si>
    <t>INE531E01026</t>
  </si>
  <si>
    <t>Jubilant Foodworks Ltd</t>
  </si>
  <si>
    <t>INE797F01020</t>
  </si>
  <si>
    <t>ICICI Prudential Life Insurance Co Ltd</t>
  </si>
  <si>
    <t>INE726G01019</t>
  </si>
  <si>
    <t>LG Electronics India Ltd</t>
  </si>
  <si>
    <t>INE324D01010</t>
  </si>
  <si>
    <t>SBI Cards and Payment Services Ltd</t>
  </si>
  <si>
    <t>INE018E01016</t>
  </si>
  <si>
    <t>Astral Ltd</t>
  </si>
  <si>
    <t>INE006I01046</t>
  </si>
  <si>
    <t>Ajanta Pharma Ltd</t>
  </si>
  <si>
    <t>INE031B01049</t>
  </si>
  <si>
    <t>Adani Total Gas Ltd</t>
  </si>
  <si>
    <t>INE399L01023</t>
  </si>
  <si>
    <t>Bank Of Maharashtra</t>
  </si>
  <si>
    <t>INE457A01014</t>
  </si>
  <si>
    <t>LIC Housing Finance Ltd</t>
  </si>
  <si>
    <t>INE115A01026</t>
  </si>
  <si>
    <t>Motilal Oswal Financial Services Ltd</t>
  </si>
  <si>
    <t>INE338I01027</t>
  </si>
  <si>
    <t>Bank of India</t>
  </si>
  <si>
    <t>INE084A01016</t>
  </si>
  <si>
    <t>Schaeffler India Ltd</t>
  </si>
  <si>
    <t>INE513A01022</t>
  </si>
  <si>
    <t>Container Corporation Of India Ltd</t>
  </si>
  <si>
    <t>INE111A01025</t>
  </si>
  <si>
    <t>AIA Engineering Ltd</t>
  </si>
  <si>
    <t>INE212H01026</t>
  </si>
  <si>
    <t>Authum Investment &amp; Infrastructure Ltd</t>
  </si>
  <si>
    <t>INE206F01022</t>
  </si>
  <si>
    <t>Abbott India Ltd</t>
  </si>
  <si>
    <t>INE358A01014</t>
  </si>
  <si>
    <t>Indian Railway Catering And Tourism Corporation Ltd</t>
  </si>
  <si>
    <t>INE335Y01020</t>
  </si>
  <si>
    <t>Dalmia Bharat Ltd</t>
  </si>
  <si>
    <t>INE00R701025</t>
  </si>
  <si>
    <t>Linde India Ltd</t>
  </si>
  <si>
    <t>INE473A01011</t>
  </si>
  <si>
    <t>HDB Financial Services Ltd</t>
  </si>
  <si>
    <t>INE756I01012</t>
  </si>
  <si>
    <t>General Insurance Corporation Of India</t>
  </si>
  <si>
    <t>INE481Y01014</t>
  </si>
  <si>
    <t>Thermax Ltd</t>
  </si>
  <si>
    <t>INE152A01029</t>
  </si>
  <si>
    <t>Berger Paints India Ltd</t>
  </si>
  <si>
    <t>INE463A01038</t>
  </si>
  <si>
    <t>Cochin Shipyard Ltd</t>
  </si>
  <si>
    <t>INE704P01025</t>
  </si>
  <si>
    <t>Premier Energies Ltd</t>
  </si>
  <si>
    <t>INE0BS701011</t>
  </si>
  <si>
    <t>Patanjali Foods Ltd</t>
  </si>
  <si>
    <t>INE619A01035</t>
  </si>
  <si>
    <t>Agricultural Food &amp; other Products</t>
  </si>
  <si>
    <t>Narayana Hrudayalaya Ltd</t>
  </si>
  <si>
    <t>INE410P01011</t>
  </si>
  <si>
    <t>K.P.R. Mill Ltd</t>
  </si>
  <si>
    <t>INE930H01031</t>
  </si>
  <si>
    <t>Global Health Ltd</t>
  </si>
  <si>
    <t>INE474Q01031</t>
  </si>
  <si>
    <t>Glaxosmithkline Pharmaceuticals Ltd</t>
  </si>
  <si>
    <t>INE159A01016</t>
  </si>
  <si>
    <t>Rail Vikas Nigam Ltd</t>
  </si>
  <si>
    <t>INE415G01027</t>
  </si>
  <si>
    <t>CRISIL Ltd</t>
  </si>
  <si>
    <t>INE007A01025</t>
  </si>
  <si>
    <t>Bharti Hexacom Ltd</t>
  </si>
  <si>
    <t>INE343G01021</t>
  </si>
  <si>
    <t>Bharat Dynamics Ltd</t>
  </si>
  <si>
    <t>INE171Z01026</t>
  </si>
  <si>
    <t>NLC India Ltd</t>
  </si>
  <si>
    <t>INE589A01014</t>
  </si>
  <si>
    <t>Endurance Technologies Ltd</t>
  </si>
  <si>
    <t>INE913H01037</t>
  </si>
  <si>
    <t>Anthem Biosciences Ltd</t>
  </si>
  <si>
    <t>INE0CZ201020</t>
  </si>
  <si>
    <t>Bajaj Housing Finance Ltd</t>
  </si>
  <si>
    <t>INE377Y01014</t>
  </si>
  <si>
    <t>L&amp;T Technology Services Ltd</t>
  </si>
  <si>
    <t>INE010V01017</t>
  </si>
  <si>
    <t>IT - Services</t>
  </si>
  <si>
    <t>Indian Renewable Energy Development Agency Ltd</t>
  </si>
  <si>
    <t>INE202E01016</t>
  </si>
  <si>
    <t>NTPC Green Energy Ltd</t>
  </si>
  <si>
    <t>INE0ONG01011</t>
  </si>
  <si>
    <t>United Breweries Ltd</t>
  </si>
  <si>
    <t>INE686F01025</t>
  </si>
  <si>
    <t>Housing &amp; Urban Development Corporation Ltd</t>
  </si>
  <si>
    <t>INE031A01017</t>
  </si>
  <si>
    <t>Tata Investment Corporation Ltd</t>
  </si>
  <si>
    <t>INE672A01026</t>
  </si>
  <si>
    <t>Godfrey Phillips India Ltd</t>
  </si>
  <si>
    <t>INE260B01028</t>
  </si>
  <si>
    <t>Cigarettes &amp; Tobacco Products</t>
  </si>
  <si>
    <t>Hexaware Technologies Ltd</t>
  </si>
  <si>
    <t>INE093A01041</t>
  </si>
  <si>
    <t>Fertilizers And Chemicals Travancore Ltd</t>
  </si>
  <si>
    <t>INE188A01015</t>
  </si>
  <si>
    <t>Indian Overseas Bank</t>
  </si>
  <si>
    <t>INE565A01014</t>
  </si>
  <si>
    <t>Godrej Industries Ltd</t>
  </si>
  <si>
    <t>INE233A01035</t>
  </si>
  <si>
    <t>Diversified</t>
  </si>
  <si>
    <t>Welspun Corp Ltd</t>
  </si>
  <si>
    <t>INE191B01025</t>
  </si>
  <si>
    <t>Karur Vysya Bank Ltd</t>
  </si>
  <si>
    <t>INE036D01028</t>
  </si>
  <si>
    <t>Navin Fluorine International Ltd</t>
  </si>
  <si>
    <t>INE048G01026</t>
  </si>
  <si>
    <t>Ather Energy Ltd</t>
  </si>
  <si>
    <t>INE0LEZ01016</t>
  </si>
  <si>
    <t>RBL Bank Ltd</t>
  </si>
  <si>
    <t>INE976G01028</t>
  </si>
  <si>
    <t>Delhivery Ltd</t>
  </si>
  <si>
    <t>INE148O01028</t>
  </si>
  <si>
    <t>Redington Ltd</t>
  </si>
  <si>
    <t>INE891D01026</t>
  </si>
  <si>
    <t>Commercial Services &amp; Supplies</t>
  </si>
  <si>
    <t>HFCL Ltd</t>
  </si>
  <si>
    <t>INE548A01028</t>
  </si>
  <si>
    <t>Gland Pharma Ltd</t>
  </si>
  <si>
    <t>INE068V01023</t>
  </si>
  <si>
    <t>Central Depository Services (India) Ltd</t>
  </si>
  <si>
    <t>INE736A01011</t>
  </si>
  <si>
    <t>City Union Bank Ltd</t>
  </si>
  <si>
    <t>INE491A01021</t>
  </si>
  <si>
    <t>Sai Life Sciences Ltd</t>
  </si>
  <si>
    <t>INE570L01029</t>
  </si>
  <si>
    <t>PNB Housing Finance Ltd</t>
  </si>
  <si>
    <t>INE572E01012</t>
  </si>
  <si>
    <t>Cupid Ltd</t>
  </si>
  <si>
    <t>INE509F01029</t>
  </si>
  <si>
    <t>Sansera Engineering Ltd</t>
  </si>
  <si>
    <t>INE953O01021</t>
  </si>
  <si>
    <t>Krishna Institute Of Medical Sciences Ltd</t>
  </si>
  <si>
    <t>INE967H01025</t>
  </si>
  <si>
    <t>Anand Rathi Wealth Ltd</t>
  </si>
  <si>
    <t>INE463V01026</t>
  </si>
  <si>
    <t>Kirloskar Oil Engines Ltd</t>
  </si>
  <si>
    <t>INE146L01010</t>
  </si>
  <si>
    <t>Neuland Laboratories Ltd</t>
  </si>
  <si>
    <t>INE794A01010</t>
  </si>
  <si>
    <t>TD Power Systems Ltd</t>
  </si>
  <si>
    <t>INE419M01035</t>
  </si>
  <si>
    <t>Angel One Ltd</t>
  </si>
  <si>
    <t>INE732I01021</t>
  </si>
  <si>
    <t>Wockhardt Ltd</t>
  </si>
  <si>
    <t>INE049B01025</t>
  </si>
  <si>
    <t>Manappuram Finance Ltd</t>
  </si>
  <si>
    <t>INE522D01027</t>
  </si>
  <si>
    <t>Aegis Logistics Ltd</t>
  </si>
  <si>
    <t>INE208C01025</t>
  </si>
  <si>
    <t>Acutaas Chemicals Ltd</t>
  </si>
  <si>
    <t>INE00FF01025</t>
  </si>
  <si>
    <t>Computer Age Management Services Ltd</t>
  </si>
  <si>
    <t>INE596I01020</t>
  </si>
  <si>
    <t>Himadri Speciality Chemical Ltd</t>
  </si>
  <si>
    <t>INE019C01026</t>
  </si>
  <si>
    <t>Poonawalla Fincorp Ltd</t>
  </si>
  <si>
    <t>INE511C01022</t>
  </si>
  <si>
    <t>Craftsman Automation Ltd</t>
  </si>
  <si>
    <t>INE00LO01017</t>
  </si>
  <si>
    <t>Kalpataru Projects International Ltd</t>
  </si>
  <si>
    <t>INE220B01022</t>
  </si>
  <si>
    <t>Dr. Lal Path Labs Ltd</t>
  </si>
  <si>
    <t>INE600L01024</t>
  </si>
  <si>
    <t>Great Eastern Shipping Co Ltd</t>
  </si>
  <si>
    <t>INE017A01032</t>
  </si>
  <si>
    <t>Amber Enterprises India Ltd</t>
  </si>
  <si>
    <t>INE371P01015</t>
  </si>
  <si>
    <t>Carborundum Universal Ltd</t>
  </si>
  <si>
    <t>INE120A01034</t>
  </si>
  <si>
    <t>IIFL Finance Ltd</t>
  </si>
  <si>
    <t>INE530B01024</t>
  </si>
  <si>
    <t>Syrma SGS Technology Ltd</t>
  </si>
  <si>
    <t>INE0DYJ01015</t>
  </si>
  <si>
    <t>Cholamandalam Financial Holdings Ltd</t>
  </si>
  <si>
    <t>INE149A01033</t>
  </si>
  <si>
    <t>PTC Industries Ltd</t>
  </si>
  <si>
    <t>INE596F01018</t>
  </si>
  <si>
    <t>Crompton Greaves Consumer Electricals Ltd</t>
  </si>
  <si>
    <t>INE299U01018</t>
  </si>
  <si>
    <t>Nuvama Wealth Management Ltd</t>
  </si>
  <si>
    <t>INE531F01023</t>
  </si>
  <si>
    <t>Elgi Equipments Ltd</t>
  </si>
  <si>
    <t>INE285A01027</t>
  </si>
  <si>
    <t>Data Patterns India Ltd</t>
  </si>
  <si>
    <t>INE0IX101010</t>
  </si>
  <si>
    <t>Piramal Pharma Ltd</t>
  </si>
  <si>
    <t>INE0DK501011</t>
  </si>
  <si>
    <t>Star Health And Allied Insurance Co Ltd</t>
  </si>
  <si>
    <t>INE575P01011</t>
  </si>
  <si>
    <t>Granules India Ltd</t>
  </si>
  <si>
    <t>INE101D01020</t>
  </si>
  <si>
    <t>CarTrade Tech Ltd</t>
  </si>
  <si>
    <t>INE290S01011</t>
  </si>
  <si>
    <t>Tata Technologies Ltd</t>
  </si>
  <si>
    <t>INE142M01025</t>
  </si>
  <si>
    <t>Onesource Specialty Pharma Ltd</t>
  </si>
  <si>
    <t>INE013P01021</t>
  </si>
  <si>
    <t>Asahi India Glass Ltd</t>
  </si>
  <si>
    <t>INE439A01020</t>
  </si>
  <si>
    <t>Timken India Ltd</t>
  </si>
  <si>
    <t>INE325A01013</t>
  </si>
  <si>
    <t>Kfin Technologies Ltd</t>
  </si>
  <si>
    <t>INE138Y01010</t>
  </si>
  <si>
    <t>Finolex Cables Ltd</t>
  </si>
  <si>
    <t>INE235A01022</t>
  </si>
  <si>
    <t>Kaynes Technology India Ltd</t>
  </si>
  <si>
    <t>INE918Z01012</t>
  </si>
  <si>
    <t>The Ramco Cements Ltd</t>
  </si>
  <si>
    <t>INE331A01037</t>
  </si>
  <si>
    <t>Home First Finance Co India Ltd</t>
  </si>
  <si>
    <t>INE481N01025</t>
  </si>
  <si>
    <t>Brigade Enterprises Ltd</t>
  </si>
  <si>
    <t>INE791I01019</t>
  </si>
  <si>
    <t>Tata Elxsi Ltd</t>
  </si>
  <si>
    <t>INE670A01012</t>
  </si>
  <si>
    <t>ZF Commercial Vehicle Control Systems India Ltd</t>
  </si>
  <si>
    <t>INE342J01019</t>
  </si>
  <si>
    <t>Sammaan Capital Ltd</t>
  </si>
  <si>
    <t>INE148I01020</t>
  </si>
  <si>
    <t>Deepak Nitrite Ltd</t>
  </si>
  <si>
    <t>INE288B01029</t>
  </si>
  <si>
    <t>Aditya Infotech Ltd</t>
  </si>
  <si>
    <t>INE819V01029</t>
  </si>
  <si>
    <t>Indraprastha Gas Ltd</t>
  </si>
  <si>
    <t>INE203G01027</t>
  </si>
  <si>
    <t>Kajaria Ceramics Ltd</t>
  </si>
  <si>
    <t>INE217B01036</t>
  </si>
  <si>
    <t>Five-Star Business Finance Ltd</t>
  </si>
  <si>
    <t>INE128S01021</t>
  </si>
  <si>
    <t>Aarti Industries Ltd</t>
  </si>
  <si>
    <t>INE769A01020</t>
  </si>
  <si>
    <t>Sagility Ltd</t>
  </si>
  <si>
    <t>INE0W2G01015</t>
  </si>
  <si>
    <t>Pine Labs Ltd</t>
  </si>
  <si>
    <t>INE15B701018</t>
  </si>
  <si>
    <t>Affle 3i Ltd</t>
  </si>
  <si>
    <t>INE00WC01027</t>
  </si>
  <si>
    <t>Tata Chemicals Ltd</t>
  </si>
  <si>
    <t>INE092A01019</t>
  </si>
  <si>
    <t>Capri Global Capital Ltd</t>
  </si>
  <si>
    <t>INE180C01042</t>
  </si>
  <si>
    <t>Castrol India Ltd</t>
  </si>
  <si>
    <t>INE172A01027</t>
  </si>
  <si>
    <t>Atul Ltd</t>
  </si>
  <si>
    <t>INE100A01010</t>
  </si>
  <si>
    <t>Amara Raja Energy And Mobility Ltd</t>
  </si>
  <si>
    <t>INE885A01032</t>
  </si>
  <si>
    <t>Inventurus Knowledge Solutions Ltd</t>
  </si>
  <si>
    <t>INE115Q01022</t>
  </si>
  <si>
    <t>Anant Raj Ltd</t>
  </si>
  <si>
    <t>INE242C01024</t>
  </si>
  <si>
    <t>Usha Martin Ltd</t>
  </si>
  <si>
    <t>INE228A01035</t>
  </si>
  <si>
    <t>Belrise Industries Ltd</t>
  </si>
  <si>
    <t>INE894V01022</t>
  </si>
  <si>
    <t>Deepak Fertilizers and Petrochemicals Corporation Ltd</t>
  </si>
  <si>
    <t>INE501A01019</t>
  </si>
  <si>
    <t>HBL Engineering Ltd</t>
  </si>
  <si>
    <t>INE292B01021</t>
  </si>
  <si>
    <t>Netweb Technologies India Ltd</t>
  </si>
  <si>
    <t>INE0NT901020</t>
  </si>
  <si>
    <t>PVR Inox Ltd</t>
  </si>
  <si>
    <t>INE191H01014</t>
  </si>
  <si>
    <t>Entertainment</t>
  </si>
  <si>
    <t>Jyoti CNC Automation Ltd</t>
  </si>
  <si>
    <t>INE980O01024</t>
  </si>
  <si>
    <t>Acme Solar Holdings Ltd</t>
  </si>
  <si>
    <t>INE622W01025</t>
  </si>
  <si>
    <t>Motherson Sumi Wiring India Ltd</t>
  </si>
  <si>
    <t>INE0FS801015</t>
  </si>
  <si>
    <t>Cyient Ltd</t>
  </si>
  <si>
    <t>INE136B01020</t>
  </si>
  <si>
    <t>Indian Energy Exchange Ltd</t>
  </si>
  <si>
    <t>INE022Q01020</t>
  </si>
  <si>
    <t>Engineers India Ltd</t>
  </si>
  <si>
    <t>INE510A01028</t>
  </si>
  <si>
    <t>Ola Electric Mobility Ltd</t>
  </si>
  <si>
    <t>INE0LXG01040</t>
  </si>
  <si>
    <t>CESC Ltd</t>
  </si>
  <si>
    <t>INE486A01021</t>
  </si>
  <si>
    <t>Azad Engineering Ltd</t>
  </si>
  <si>
    <t>INE02IJ01035</t>
  </si>
  <si>
    <t>Aptus Value Housing Finance India Ltd</t>
  </si>
  <si>
    <t>INE852O01025</t>
  </si>
  <si>
    <t>R R Kabel Ltd</t>
  </si>
  <si>
    <t>INE777K01022</t>
  </si>
  <si>
    <t>KPIT Technologies Ltd</t>
  </si>
  <si>
    <t>INE04I401011</t>
  </si>
  <si>
    <t>Spr Auto Technologies Ltd</t>
  </si>
  <si>
    <t>INE526E01018</t>
  </si>
  <si>
    <t>Force Motors Ltd</t>
  </si>
  <si>
    <t>INE451A01017</t>
  </si>
  <si>
    <t>Emcure Pharmaceuticals Ltd</t>
  </si>
  <si>
    <t>INE168P01015</t>
  </si>
  <si>
    <t>NBCC (India) Ltd</t>
  </si>
  <si>
    <t>INE095N01031</t>
  </si>
  <si>
    <t>Firstsource Solutions Ltd</t>
  </si>
  <si>
    <t>INE684F01012</t>
  </si>
  <si>
    <t>PG Electroplast Ltd</t>
  </si>
  <si>
    <t>INE457L01029</t>
  </si>
  <si>
    <t>Gabriel India Ltd</t>
  </si>
  <si>
    <t>INE524A01029</t>
  </si>
  <si>
    <t>Nava Ltd</t>
  </si>
  <si>
    <t>INE725A01030</t>
  </si>
  <si>
    <t>BEML Ltd</t>
  </si>
  <si>
    <t>INE258A01024</t>
  </si>
  <si>
    <t>Balrampur Chini Mills Ltd</t>
  </si>
  <si>
    <t>INE119A01028</t>
  </si>
  <si>
    <t>Shyam Metalics And Energy Ltd</t>
  </si>
  <si>
    <t>INE810G01011</t>
  </si>
  <si>
    <t>Emami Ltd</t>
  </si>
  <si>
    <t>INE548C01032</t>
  </si>
  <si>
    <t>Natco Pharma Ltd</t>
  </si>
  <si>
    <t>INE987B01026</t>
  </si>
  <si>
    <t>eClerx Services Ltd</t>
  </si>
  <si>
    <t>INE738I01010</t>
  </si>
  <si>
    <t>Zen Technologies Ltd</t>
  </si>
  <si>
    <t>INE251B01027</t>
  </si>
  <si>
    <t>Honeywell Automation India Ltd</t>
  </si>
  <si>
    <t>INE671A01010</t>
  </si>
  <si>
    <t>Jaiprakash Power Ventures Ltd</t>
  </si>
  <si>
    <t>INE351F01018</t>
  </si>
  <si>
    <t>Aditya Birla Sun Life AMC Ltd</t>
  </si>
  <si>
    <t>INE404A01024</t>
  </si>
  <si>
    <t>Physicswallah Ltd</t>
  </si>
  <si>
    <t>INE0LP301011</t>
  </si>
  <si>
    <t>Other Consumer Services</t>
  </si>
  <si>
    <t>Ramkrishna Forgings Ltd</t>
  </si>
  <si>
    <t>INE399G01023</t>
  </si>
  <si>
    <t>Cohance Lifesciences Ltd</t>
  </si>
  <si>
    <t>INE03QK01018</t>
  </si>
  <si>
    <t>CCL Products (India) Ltd</t>
  </si>
  <si>
    <t>INE421D01022</t>
  </si>
  <si>
    <t>Welspun Living Ltd</t>
  </si>
  <si>
    <t>INE192B01031</t>
  </si>
  <si>
    <t>EID Parry India Ltd</t>
  </si>
  <si>
    <t>INE126A01031</t>
  </si>
  <si>
    <t>Vijaya Diagnostic Centre Ltd</t>
  </si>
  <si>
    <t>INE043W01024</t>
  </si>
  <si>
    <t>Schneider Electric Infrastructure Ltd</t>
  </si>
  <si>
    <t>INE839M01018</t>
  </si>
  <si>
    <t>Syngene International Ltd</t>
  </si>
  <si>
    <t>INE398R01022</t>
  </si>
  <si>
    <t>Creditaccess Grameen Ltd</t>
  </si>
  <si>
    <t>INE741K01010</t>
  </si>
  <si>
    <t>Chennai Petroleum Corporation Ltd</t>
  </si>
  <si>
    <t>INE178A01016</t>
  </si>
  <si>
    <t>IRB Infrastructure Developers Ltd</t>
  </si>
  <si>
    <t>INE821I01022</t>
  </si>
  <si>
    <t>CEAT Ltd</t>
  </si>
  <si>
    <t>INE482A01020</t>
  </si>
  <si>
    <t>Zee Entertainment Enterprises Ltd</t>
  </si>
  <si>
    <t>INE256A01028</t>
  </si>
  <si>
    <t>Whirlpool Of India Ltd</t>
  </si>
  <si>
    <t>INE716A01013</t>
  </si>
  <si>
    <t>Inox Wind Ltd</t>
  </si>
  <si>
    <t>INE066P01011</t>
  </si>
  <si>
    <t>Paradeep Phosphates Ltd</t>
  </si>
  <si>
    <t>INE088F01024</t>
  </si>
  <si>
    <t>Cemindia Projects Ltd</t>
  </si>
  <si>
    <t>INE686A01026</t>
  </si>
  <si>
    <t>Titagarh Rail Systems Ltd</t>
  </si>
  <si>
    <t>INE615H01020</t>
  </si>
  <si>
    <t>Rainbow Childrens Medicare Ltd</t>
  </si>
  <si>
    <t>INE961O01016</t>
  </si>
  <si>
    <t>Jindal Saw Ltd</t>
  </si>
  <si>
    <t>INE324A01032</t>
  </si>
  <si>
    <t>Poly Medicure Ltd</t>
  </si>
  <si>
    <t>INE205C01021</t>
  </si>
  <si>
    <t>Healthcare Equipment &amp; Supplies</t>
  </si>
  <si>
    <t>Garden Reach Shipbuilders &amp; Engineers Ltd</t>
  </si>
  <si>
    <t>INE382Z01011</t>
  </si>
  <si>
    <t>Honasa Consumer Ltd</t>
  </si>
  <si>
    <t>INE0J5401028</t>
  </si>
  <si>
    <t>Triveni Turbine Ltd</t>
  </si>
  <si>
    <t>INE152M01016</t>
  </si>
  <si>
    <t>Choice International Ltd</t>
  </si>
  <si>
    <t>INE102B01014</t>
  </si>
  <si>
    <t>The Jammu &amp; Kashmir Bank Ltd</t>
  </si>
  <si>
    <t>INE168A01041</t>
  </si>
  <si>
    <t>Chambal Fertilizers &amp; Chemicals Ltd</t>
  </si>
  <si>
    <t>INE085A01013</t>
  </si>
  <si>
    <t>Can Fin Homes Ltd</t>
  </si>
  <si>
    <t>INE477A01020</t>
  </si>
  <si>
    <t>Thangamayil Jewellery Ltd</t>
  </si>
  <si>
    <t>INE085J01014</t>
  </si>
  <si>
    <t>Mahanagar Gas Ltd</t>
  </si>
  <si>
    <t>INE002S01010</t>
  </si>
  <si>
    <t>Sun TV Network Ltd</t>
  </si>
  <si>
    <t>INE424H01027</t>
  </si>
  <si>
    <t>EIH Ltd</t>
  </si>
  <si>
    <t>INE230A01023</t>
  </si>
  <si>
    <t>Aditya Birla Real Estate Ltd</t>
  </si>
  <si>
    <t>INE055A01016</t>
  </si>
  <si>
    <t>TBO Tek Ltd</t>
  </si>
  <si>
    <t>INE673O01025</t>
  </si>
  <si>
    <t>PCBL Chemical Ltd</t>
  </si>
  <si>
    <t>INE602A01031</t>
  </si>
  <si>
    <t>Rubicon Research Ltd</t>
  </si>
  <si>
    <t>INE506V01022</t>
  </si>
  <si>
    <t>Reliance Power Ltd</t>
  </si>
  <si>
    <t>INE614G01033</t>
  </si>
  <si>
    <t>Gillette India Ltd</t>
  </si>
  <si>
    <t>INE322A01010</t>
  </si>
  <si>
    <t>Aether Industries Ltd</t>
  </si>
  <si>
    <t>INE0BWX01014</t>
  </si>
  <si>
    <t>Vedanta Oil And Gas Ltd</t>
  </si>
  <si>
    <t>INE704J01044</t>
  </si>
  <si>
    <t>Minda Corporation Ltd</t>
  </si>
  <si>
    <t>INE842C01021</t>
  </si>
  <si>
    <t>Vedanta Power Ltd</t>
  </si>
  <si>
    <t>INE694L01019</t>
  </si>
  <si>
    <t>Intellect Design Arena Ltd</t>
  </si>
  <si>
    <t>INE306R01017</t>
  </si>
  <si>
    <t>Devyani International Ltd</t>
  </si>
  <si>
    <t>INE872J01023</t>
  </si>
  <si>
    <t>LT Foods Ltd</t>
  </si>
  <si>
    <t>INE818H01020</t>
  </si>
  <si>
    <t>Jubilant Ingrevia Ltd</t>
  </si>
  <si>
    <t>INE0BY001018</t>
  </si>
  <si>
    <t>Vedanta Iron And Steel Ltd</t>
  </si>
  <si>
    <t>INE1CLE01013</t>
  </si>
  <si>
    <t>Urban Co Ltd</t>
  </si>
  <si>
    <t>INE0CAZ01013</t>
  </si>
  <si>
    <t>Godawari Power &amp; Ispat Ltd</t>
  </si>
  <si>
    <t>INE177H01039</t>
  </si>
  <si>
    <t>Caplin Point Laboratories Ltd</t>
  </si>
  <si>
    <t>INE475E01026</t>
  </si>
  <si>
    <t>Sobha Ltd</t>
  </si>
  <si>
    <t>INE671H01015</t>
  </si>
  <si>
    <t>Vardhman Textiles Ltd</t>
  </si>
  <si>
    <t>INE825A01020</t>
  </si>
  <si>
    <t>Sumitomo Chemical India Ltd</t>
  </si>
  <si>
    <t>INE258G01013</t>
  </si>
  <si>
    <t>Canara HSBC Life Insurance Co Ltd</t>
  </si>
  <si>
    <t>INE01TY01017</t>
  </si>
  <si>
    <t>Central Bank of India</t>
  </si>
  <si>
    <t>INE483A01010</t>
  </si>
  <si>
    <t>NCC Ltd</t>
  </si>
  <si>
    <t>INE868B01028</t>
  </si>
  <si>
    <t>Tenneco Clean Air India Ltd</t>
  </si>
  <si>
    <t>INE19RI01016</t>
  </si>
  <si>
    <t>Lemon Tree Hotels Ltd</t>
  </si>
  <si>
    <t>INE970X01018</t>
  </si>
  <si>
    <t>Graphite India Ltd</t>
  </si>
  <si>
    <t>INE371A01025</t>
  </si>
  <si>
    <t>Action Construction Equipment Ltd</t>
  </si>
  <si>
    <t>INE731H01025</t>
  </si>
  <si>
    <t>Techno Electric &amp; Engineering Co Ltd</t>
  </si>
  <si>
    <t>INE285K01026</t>
  </si>
  <si>
    <t>Indiamart Intermesh Ltd</t>
  </si>
  <si>
    <t>INE933S01016</t>
  </si>
  <si>
    <t>JM Financial Ltd</t>
  </si>
  <si>
    <t>INE780C01023</t>
  </si>
  <si>
    <t>Zydus Wellness Ltd</t>
  </si>
  <si>
    <t>INE768C01028</t>
  </si>
  <si>
    <t>CIE Automotive India Ltd</t>
  </si>
  <si>
    <t>INE536H01010</t>
  </si>
  <si>
    <t>KEC International Ltd</t>
  </si>
  <si>
    <t>INE389H01022</t>
  </si>
  <si>
    <t>Aavas Financiers Ltd</t>
  </si>
  <si>
    <t>INE216P01012</t>
  </si>
  <si>
    <t>Zensar Technologies Ltd</t>
  </si>
  <si>
    <t>INE520A01027</t>
  </si>
  <si>
    <t>Privi Speciality Chemicals Ltd</t>
  </si>
  <si>
    <t>INE959A01019</t>
  </si>
  <si>
    <t>NMDC Steel Ltd</t>
  </si>
  <si>
    <t>INE0NNS01018</t>
  </si>
  <si>
    <t>Aadhar Housing Finance Ltd</t>
  </si>
  <si>
    <t>INE883F01010</t>
  </si>
  <si>
    <t>Doms Industries Ltd</t>
  </si>
  <si>
    <t>INE321T01012</t>
  </si>
  <si>
    <t>Household Products</t>
  </si>
  <si>
    <t>Inox India Ltd</t>
  </si>
  <si>
    <t>INE616N01034</t>
  </si>
  <si>
    <t>Olectra Greentech Ltd</t>
  </si>
  <si>
    <t>INE260D01016</t>
  </si>
  <si>
    <t>IDBI Bank Ltd</t>
  </si>
  <si>
    <t>INE008A01015</t>
  </si>
  <si>
    <t>IFCI Ltd</t>
  </si>
  <si>
    <t>INE039A01010</t>
  </si>
  <si>
    <t>Gravita India Ltd</t>
  </si>
  <si>
    <t>INE024L01027</t>
  </si>
  <si>
    <t>Shipping Corporation of India Ltd</t>
  </si>
  <si>
    <t>INE109A01011</t>
  </si>
  <si>
    <t>Sarda Energy &amp; Minerals Ltd</t>
  </si>
  <si>
    <t>INE385C01021</t>
  </si>
  <si>
    <t>Concord Biotech Ltd</t>
  </si>
  <si>
    <t>INE338H01029</t>
  </si>
  <si>
    <t>Birlasoft Ltd</t>
  </si>
  <si>
    <t>INE836A01035</t>
  </si>
  <si>
    <t>Kirloskar Brothers Ltd</t>
  </si>
  <si>
    <t>INE732A01036</t>
  </si>
  <si>
    <t>KSB Ltd</t>
  </si>
  <si>
    <t>INE999A01023</t>
  </si>
  <si>
    <t>Emmvee Photovoltaic Power Ltd</t>
  </si>
  <si>
    <t>INE1C6T01020</t>
  </si>
  <si>
    <t>JK Tyre &amp; Industries Ltd</t>
  </si>
  <si>
    <t>INE573A01042</t>
  </si>
  <si>
    <t>Aegis Vopak Terminals Ltd</t>
  </si>
  <si>
    <t>INE0INX01018</t>
  </si>
  <si>
    <t>SJVN Ltd</t>
  </si>
  <si>
    <t>INE002L01015</t>
  </si>
  <si>
    <t>Gujarat Mineral Development Corporation Ltd</t>
  </si>
  <si>
    <t>INE131A01031</t>
  </si>
  <si>
    <t>Heg Graphite Ltd</t>
  </si>
  <si>
    <t>INE0Y9J01020</t>
  </si>
  <si>
    <t>Brainbees Solutions Ltd</t>
  </si>
  <si>
    <t>INE02RE01045</t>
  </si>
  <si>
    <t>Elecon Engineering Co Ltd</t>
  </si>
  <si>
    <t>INE205B01031</t>
  </si>
  <si>
    <t>Clean Max Enviro Energy Solutions Ltd</t>
  </si>
  <si>
    <t>INE647U01026</t>
  </si>
  <si>
    <t>Tejas Networks Ltd</t>
  </si>
  <si>
    <t>INE010J01012</t>
  </si>
  <si>
    <t>Telecom - Equipment &amp; Accessories</t>
  </si>
  <si>
    <t>The New India Assurance Co Ltd</t>
  </si>
  <si>
    <t>INE470Y01017</t>
  </si>
  <si>
    <t>Bata India Ltd</t>
  </si>
  <si>
    <t>INE176A01028</t>
  </si>
  <si>
    <t>Swan Corp Ltd</t>
  </si>
  <si>
    <t>INE665A01038</t>
  </si>
  <si>
    <t>Afcons Infrastructure Ltd</t>
  </si>
  <si>
    <t>INE101I01011</t>
  </si>
  <si>
    <t>Allied Blenders And Distillers Ltd</t>
  </si>
  <si>
    <t>INE552Z01027</t>
  </si>
  <si>
    <t>IRCON International Ltd</t>
  </si>
  <si>
    <t>INE962Y01021</t>
  </si>
  <si>
    <t>Black Box Ltd</t>
  </si>
  <si>
    <t>INE676A01027</t>
  </si>
  <si>
    <t>Clean Science And Technology Ltd</t>
  </si>
  <si>
    <t>INE227W01023</t>
  </si>
  <si>
    <t>UTI Asset Management Co Ltd</t>
  </si>
  <si>
    <t>INE094J01016</t>
  </si>
  <si>
    <t>JSW Cement Ltd</t>
  </si>
  <si>
    <t>INE718I01012</t>
  </si>
  <si>
    <t>Fractal Analytics Ltd</t>
  </si>
  <si>
    <t>INE212S01015</t>
  </si>
  <si>
    <t>Anupam Rasayan India Ltd</t>
  </si>
  <si>
    <t>INE930P01018</t>
  </si>
  <si>
    <t>Tega Industries Ltd</t>
  </si>
  <si>
    <t>INE011K01018</t>
  </si>
  <si>
    <t>Nuvoco Vistas Corporation Ltd</t>
  </si>
  <si>
    <t>INE118D01016</t>
  </si>
  <si>
    <t>International Gemological Institute Ltd</t>
  </si>
  <si>
    <t>INE0Q9301021</t>
  </si>
  <si>
    <t>Jupiter Wagons Ltd</t>
  </si>
  <si>
    <t>INE209L01016</t>
  </si>
  <si>
    <t>Prime Focus Ltd</t>
  </si>
  <si>
    <t>INE367G01038</t>
  </si>
  <si>
    <t>Mangalore Refinery &amp; Petrochemicals Ltd</t>
  </si>
  <si>
    <t>INE103A01014</t>
  </si>
  <si>
    <t>Transformers And Rectifiers India Ltd</t>
  </si>
  <si>
    <t>INE763I01026</t>
  </si>
  <si>
    <t>Signatureglobal (India) Ltd</t>
  </si>
  <si>
    <t>INE903U01023</t>
  </si>
  <si>
    <t>Avanti Feeds Ltd</t>
  </si>
  <si>
    <t>INE871C01038</t>
  </si>
  <si>
    <t>Trident Ltd</t>
  </si>
  <si>
    <t>INE064C01022</t>
  </si>
  <si>
    <t>Rites Ltd</t>
  </si>
  <si>
    <t>INE320J01015</t>
  </si>
  <si>
    <t>UCO Bank</t>
  </si>
  <si>
    <t>INE691A01018</t>
  </si>
  <si>
    <t>BLS International Services Ltd</t>
  </si>
  <si>
    <t>INE153T01027</t>
  </si>
  <si>
    <t>Rhi Magnesita India Ltd</t>
  </si>
  <si>
    <t>INE743M01012</t>
  </si>
  <si>
    <t>ITI Ltd</t>
  </si>
  <si>
    <t>INE248A01017</t>
  </si>
  <si>
    <t>Railtel Corporation Of India Ltd</t>
  </si>
  <si>
    <t>INE0DD101019</t>
  </si>
  <si>
    <t>Central Mine Planning &amp; Design Institute Ltd</t>
  </si>
  <si>
    <t>INE05HV01027</t>
  </si>
  <si>
    <t>JBM Auto Ltd</t>
  </si>
  <si>
    <t>INE927D01051</t>
  </si>
  <si>
    <t>The India Cements Ltd</t>
  </si>
  <si>
    <t>INE383A01012</t>
  </si>
  <si>
    <t>Jain Resource Recycling Ltd</t>
  </si>
  <si>
    <t>INE0YD401026</t>
  </si>
  <si>
    <t>Heg Advanced Materials Ltd</t>
  </si>
  <si>
    <t>INE545A01024</t>
  </si>
  <si>
    <t>Tata Teleservices Maharashtra Ltd</t>
  </si>
  <si>
    <t>INE517B01013</t>
  </si>
  <si>
    <t>Gallantt Ispat Ltd</t>
  </si>
  <si>
    <t>INE297H01019</t>
  </si>
  <si>
    <t>Bharat Coking Coal Ltd</t>
  </si>
  <si>
    <t>INE05XR01022</t>
  </si>
  <si>
    <t>MMTC Ltd</t>
  </si>
  <si>
    <t>INE123F01029</t>
  </si>
  <si>
    <t>Sterlite Technologies Ltd</t>
  </si>
  <si>
    <t>INE089C01029</t>
  </si>
  <si>
    <t>Ujjivan Small Finance Bank Ltd</t>
  </si>
  <si>
    <t>INE551W01018</t>
  </si>
  <si>
    <t>V-Guard Industries Ltd</t>
  </si>
  <si>
    <t>INE951I01027</t>
  </si>
  <si>
    <t>Akums Drugs And Pharmaceuticals Ltd</t>
  </si>
  <si>
    <t>INE09XN01023</t>
  </si>
  <si>
    <t>Gujarat Pipavav Port Ltd</t>
  </si>
  <si>
    <t>INE517F01014</t>
  </si>
  <si>
    <t>Kansai Nerolac Paints Ltd</t>
  </si>
  <si>
    <t>INE531A01024</t>
  </si>
  <si>
    <t>Rategain Travel Technologies Ltd</t>
  </si>
  <si>
    <t>INE0CLI01024</t>
  </si>
  <si>
    <t>MTAR Technologies Ltd</t>
  </si>
  <si>
    <t>INE864I01014</t>
  </si>
  <si>
    <t>Electronics Mart India Ltd</t>
  </si>
  <si>
    <t>INE02YR01019</t>
  </si>
  <si>
    <t>Jamna Auto Industries Ltd</t>
  </si>
  <si>
    <t>INE039C01032</t>
  </si>
  <si>
    <t>Shadowfax Technologies Ltd</t>
  </si>
  <si>
    <t>INE12UN01015</t>
  </si>
  <si>
    <t>Karnataka Bank Ltd</t>
  </si>
  <si>
    <t>INE614B01018</t>
  </si>
  <si>
    <t>Indegene Ltd</t>
  </si>
  <si>
    <t>INE065X01017</t>
  </si>
  <si>
    <t>PTC India Ltd</t>
  </si>
  <si>
    <t>INE877F01012</t>
  </si>
  <si>
    <t>Indo Count Industries Ltd</t>
  </si>
  <si>
    <t>INE483B01026</t>
  </si>
  <si>
    <t>Marksans Pharma Ltd</t>
  </si>
  <si>
    <t>INE750C01026</t>
  </si>
  <si>
    <t>Equitas Small Finance Bank Ltd</t>
  </si>
  <si>
    <t>INE063P01018</t>
  </si>
  <si>
    <t>Advanced Enzyme Technologies Ltd</t>
  </si>
  <si>
    <t>INE837H01020</t>
  </si>
  <si>
    <t>TVS Supply Chain Solutions Ltd</t>
  </si>
  <si>
    <t>INE395N01027</t>
  </si>
  <si>
    <t>Happy Forgings Ltd</t>
  </si>
  <si>
    <t>INE330T01021</t>
  </si>
  <si>
    <t>Niva Bupa Health Insurance Co Ltd</t>
  </si>
  <si>
    <t>INE995S01015</t>
  </si>
  <si>
    <t>Alembic Pharmaceuticals Ltd</t>
  </si>
  <si>
    <t>INE901L01018</t>
  </si>
  <si>
    <t>Ahluwalia Contracts (India) Ltd</t>
  </si>
  <si>
    <t>INE758C01029</t>
  </si>
  <si>
    <t>Canara Bank (28-Jan-2027)</t>
  </si>
  <si>
    <t>INE476A16G28</t>
  </si>
  <si>
    <t>Mutual Fund Units</t>
  </si>
  <si>
    <t>JioBlackRock Money Market Fund - Direct Plan - Growth Option</t>
  </si>
  <si>
    <t>INF22M001028</t>
  </si>
  <si>
    <t>JioBlackRock Liquid Fund - Direct Plan - Growth Option</t>
  </si>
  <si>
    <t>INF22M001010</t>
  </si>
  <si>
    <t>VOLTAS LTD FUT 27-OCT-26</t>
  </si>
  <si>
    <t>INOX WIND LTD FUT 27-OCT-26</t>
  </si>
  <si>
    <t>TUBE INVESTMENTS OF INDIA FUT 27-OCT-26</t>
  </si>
  <si>
    <t>COLGATE PALMOLIVE LTD FUT 27-OCT-26</t>
  </si>
  <si>
    <t>SAGILITY LTD FUT 23-NOV-26</t>
  </si>
  <si>
    <t>NMDC LTD FUT 23-NOV-26</t>
  </si>
  <si>
    <t>MARUTI SUZUKI INDIA LTD FUT 23-NOV-26</t>
  </si>
  <si>
    <t>ALKEM LABORATORIES LTD FUT 27-OCT-26</t>
  </si>
  <si>
    <t>YES BANK LTD FUT 23-NOV-26</t>
  </si>
  <si>
    <t>LARSEN AND TOUBRO LTD FUT 23-NOV-26</t>
  </si>
  <si>
    <t>ETERNAL LTD FUT 27-OCT-26</t>
  </si>
  <si>
    <t>ICICI LOMBARD GIC LTD FUT 27-OCT-26</t>
  </si>
  <si>
    <t>SAGILITY LTD FUT 27-OCT-26</t>
  </si>
  <si>
    <t>TATA POWER CO LTD FUT 23-NOV-26</t>
  </si>
  <si>
    <t>DLF LTD FUT 23-NOV-26</t>
  </si>
  <si>
    <t>LARSEN AND TOUBRO LTD FUT 27-OCT-26</t>
  </si>
  <si>
    <t>PHOENIX MILLS LTD FUT 27-OCT-26</t>
  </si>
  <si>
    <t>BANK OF BARODA FUT 23-NOV-26</t>
  </si>
  <si>
    <t>BAJAJ FINANCE LTD FUT 23-NOV-26</t>
  </si>
  <si>
    <t>SUZLON ENERGY LTD FUT 27-OCT-26</t>
  </si>
  <si>
    <t>HITACHI ENERGY INDIA LTD FUT 27-OCT-26</t>
  </si>
  <si>
    <t>TATA CONSUMER PRODUCTS FUT 27-OCT-26</t>
  </si>
  <si>
    <t>LIC HOUSING FIN LTD FUT 23-NOV-26</t>
  </si>
  <si>
    <t>BAJAJ AUTO LTD FUT 23-NOV-26</t>
  </si>
  <si>
    <t>TORRENT PHARMA LTD FUT 23-NOV-26</t>
  </si>
  <si>
    <t>INDIAN ENERGY EXCHANGE FUT 27-OCT-26</t>
  </si>
  <si>
    <t>OIL INDIA LTD FUT 27-OCT-26</t>
  </si>
  <si>
    <t>SAMVARDHANA MOTHER INTER FUT 27-OCT-26</t>
  </si>
  <si>
    <t>M&amp;M LTD FUT 23-NOV-26</t>
  </si>
  <si>
    <t>MPHASIS LTD FUT 27-OCT-26</t>
  </si>
  <si>
    <t>BAJAJ AUTO LTD FUT 27-OCT-26</t>
  </si>
  <si>
    <t>COFORGE LTD FUT 23-NOV-26</t>
  </si>
  <si>
    <t>RBL LTD FUT 27-OCT-26</t>
  </si>
  <si>
    <t>HDFC AMC LTD FUT 23-NOV-26</t>
  </si>
  <si>
    <t>BIOCON LTD FUT 27-OCT-26</t>
  </si>
  <si>
    <t>HDFC LIFE INSURANCE COLTD FUT 27-OCT-26</t>
  </si>
  <si>
    <t>ADANI POWER LTD FUT 23-NOV-26</t>
  </si>
  <si>
    <t>UPL LTD FUT 27-OCT-26</t>
  </si>
  <si>
    <t>FORTIS HEALTHCARE LTD  FUT 27-OCT-26</t>
  </si>
  <si>
    <t>INTERGLOBE AVIATION LTD FUT 27-OCT-26</t>
  </si>
  <si>
    <t>L&amp;T FINANCE LTD FUT 27-OCT-26</t>
  </si>
  <si>
    <t>CHOLAMANDAL INV&amp;FIN CO FUT 27-OCT-26</t>
  </si>
  <si>
    <t>GAIL INDIA LTD FUT 27-OCT-26</t>
  </si>
  <si>
    <t>AXIS BANK LTD FUT 23-NOV-26</t>
  </si>
  <si>
    <t>BAJAJ FINSERV LTD FUT 27-OCT-26</t>
  </si>
  <si>
    <t>GE VERNOVA T&amp;D IND LTD FUT 27-OCT-26</t>
  </si>
  <si>
    <t>STEEL AUTHOR OF IND LTD FUT 27-OCT-26</t>
  </si>
  <si>
    <t>INFO EDGE (INDIA) LTD FUT 27-OCT-26</t>
  </si>
  <si>
    <t>HERO MOTOCORP LTD FUT 27-OCT-26</t>
  </si>
  <si>
    <t>HPCL FUT 27-OCT-26</t>
  </si>
  <si>
    <t>STATE BANK OF INDIA FUT 23-NOV-26</t>
  </si>
  <si>
    <t>UNION BANK OF INDIA FUT 27-OCT-26</t>
  </si>
  <si>
    <t>BIOCON LTD FUT 23-NOV-26</t>
  </si>
  <si>
    <t>ASIAN PAINTS LTD FUT 27-OCT-26</t>
  </si>
  <si>
    <t>LIC HOUSING FIN LTD FUT 27-OCT-26</t>
  </si>
  <si>
    <t>VARUN BEVERAGES LTD FUT 23-NOV-26</t>
  </si>
  <si>
    <t>BHARAT ELECTRONICS LTD FUT 23-NOV-26</t>
  </si>
  <si>
    <t>COMPUTER AGE MGMT SER LTD FUT 27-OCT-26</t>
  </si>
  <si>
    <t>AU SMALL FINANCE BANK LTD FUT 27-OCT-26</t>
  </si>
  <si>
    <t>INDUS TOWERS LTD FUT 27-OCT-26</t>
  </si>
  <si>
    <t>TATA POWER CO LTD FUT 27-OCT-26</t>
  </si>
  <si>
    <t>MULTI COMMODITY EXC OF IND 23-NOV-26</t>
  </si>
  <si>
    <t>AUROBINDO PHARMA LTD FUT 27-OCT-26</t>
  </si>
  <si>
    <t>PUNJAB NATIONAL BANK FUT 27-OCT-26</t>
  </si>
  <si>
    <t>FEDERAL BANK LTD FUT 23-NOV-26</t>
  </si>
  <si>
    <t>SBI CARDS AND PAYMENT SER FUT 27-OCT-26</t>
  </si>
  <si>
    <t>BHARAT HEAVY ELECT LTD FUT 27-OCT-26</t>
  </si>
  <si>
    <t>VODAFONE IDEA LTD FUT 29-DEC-26</t>
  </si>
  <si>
    <t>HINDUSTAN UNILEVER LTD FUT 27-OCT-26</t>
  </si>
  <si>
    <t>INDIAN OIL CORP LTD FUT 27-OCT-26</t>
  </si>
  <si>
    <t>TECH MAHINDRA LTD FUT 23-NOV-26</t>
  </si>
  <si>
    <t>MARICO LTD FUT 27-OCT-26</t>
  </si>
  <si>
    <t>JIO FINANC SERVICES LTD FUT 27-OCT-26</t>
  </si>
  <si>
    <t>DELHIVERY LTD FUT 23-NOV-26</t>
  </si>
  <si>
    <t>PGC LTD FUT 27-OCT-26</t>
  </si>
  <si>
    <t>JSW ENERGY LTD FUT 27-OCT-26</t>
  </si>
  <si>
    <t>NTPC LTD FUT 27-OCT-26</t>
  </si>
  <si>
    <t>ADITYA BIRLA CAPITAL LTD FUT 27-OCT-26</t>
  </si>
  <si>
    <t>IDFC FIRST BANK LTD FUT 27-OCT-26</t>
  </si>
  <si>
    <t>RADICO KHAITAN LTD FUT 27-OCT-26</t>
  </si>
  <si>
    <t>TITAN CO LTD FUT 27-OCT-26</t>
  </si>
  <si>
    <t>ONGC LTD FUT 27-OCT-26</t>
  </si>
  <si>
    <t>HINDUSTAN AERONAUTICS LTD FUT 27-OCT-26</t>
  </si>
  <si>
    <t>HDFC BANK LTD FUT 23-NOV-26</t>
  </si>
  <si>
    <t>ASHOK LEYLAND LTD FUT 27-OCT-26</t>
  </si>
  <si>
    <t>MARUTI SUZUKI INDIA LTD FUT 27-OCT-26</t>
  </si>
  <si>
    <t>LUPIN LTD FUT 27-OCT-26</t>
  </si>
  <si>
    <t>KOTAK BANK LTD FUT 27-OCT-26</t>
  </si>
  <si>
    <t>TATA STEEL LTD FUT 23-NOV-26</t>
  </si>
  <si>
    <t>BHARAT ELECTRONICS LTD FUT 27-OCT-26</t>
  </si>
  <si>
    <t>NATIONAL ALUMINIUM CO LTD FUT 27-OCT-26</t>
  </si>
  <si>
    <t>TCS LTD FUT 27-OCT-26</t>
  </si>
  <si>
    <t>M&amp;M LTD FUT 27-OCT-26</t>
  </si>
  <si>
    <t>PG ELECTROPLAST LTD FUT 23-NOV-26</t>
  </si>
  <si>
    <t>DELHIVERY LTD FUT 27-OCT-26</t>
  </si>
  <si>
    <t>KALYAN JEWELLERS INDIA FUT 27-OCT-26</t>
  </si>
  <si>
    <t>SUN PHARMA IND LTD FUT 27-OCT-26</t>
  </si>
  <si>
    <t>SWIGGY LTD FUT 23-NOV-26</t>
  </si>
  <si>
    <t>APL APOLLO TUBES LTD FUT 27-OCT-26</t>
  </si>
  <si>
    <t>CONTAINER CORP OF IND LTD FUT 27-OCT-26</t>
  </si>
  <si>
    <t>BSE LTD FUT 27-OCT-26</t>
  </si>
  <si>
    <t>BAJAJ FINANCE LTD FUT 27-OCT-26</t>
  </si>
  <si>
    <t>SRF LTD FUT 27-OCT-26</t>
  </si>
  <si>
    <t>DIVI'S LABORATORIES LTD FUT 27-OCT-26</t>
  </si>
  <si>
    <t>HINDALCO INDUSTRIES LTD FUT 27-OCT-26</t>
  </si>
  <si>
    <t>ASTRAL LTD FUT 27-OCT-26</t>
  </si>
  <si>
    <t>IDFC FIRST BANK LTD FUT 23-NOV-26</t>
  </si>
  <si>
    <t>CANARA BANK FUT 23-NOV-26</t>
  </si>
  <si>
    <t>MULTI COMMODITY EXC OF IND 27-OCT-26</t>
  </si>
  <si>
    <t>LIFE INSURANCE CORPORA FUT 23-NOV-26</t>
  </si>
  <si>
    <t>COAL INDIA LTD FUT 27-OCT-26</t>
  </si>
  <si>
    <t>PG ELECTROPLAST LTD FUT 27-OCT-26</t>
  </si>
  <si>
    <t>ITC LTD FUT 27-OCT-26</t>
  </si>
  <si>
    <t>CROMPT GREA CON ELEC LTD FUT 23-NOV-26</t>
  </si>
  <si>
    <t>PFC LTD FUT 27-OCT-26</t>
  </si>
  <si>
    <t>MANAPPURAM FINANCE LTD FUT 27-OCT-26</t>
  </si>
  <si>
    <t>HCL TECHNOLOGIES LTD FUT 27-OCT-26</t>
  </si>
  <si>
    <t>TORRENT PHARMA LTD FUT 27-OCT-26</t>
  </si>
  <si>
    <t>INDUSIND BANK LTD FUT 27-OCT-26</t>
  </si>
  <si>
    <t>GODREJ PROPERTIES LTD FUT 27-OCT-26</t>
  </si>
  <si>
    <t>CUMMINS INDIA LTD FUT 27-OCT-26</t>
  </si>
  <si>
    <t>KEI INDUSTRIES LTD FUT 27-OCT-26</t>
  </si>
  <si>
    <t>INFOSYS LTD FUT 27-OCT-26</t>
  </si>
  <si>
    <t>SWIGGY LTD FUT 27-OCT-26</t>
  </si>
  <si>
    <t>ADANI POWER LTD FUT 27-OCT-26</t>
  </si>
  <si>
    <t>FEDERAL BANK LTD FUT 27-OCT-26</t>
  </si>
  <si>
    <t>CROMPT GREA CON ELEC LTD FUT 27-OCT-26</t>
  </si>
  <si>
    <t>ITC LTD FUT 23-NOV-26</t>
  </si>
  <si>
    <t>AXIS BANK LTD FUT 27-OCT-26</t>
  </si>
  <si>
    <t>BANK OF BARODA FUT 27-OCT-26</t>
  </si>
  <si>
    <t>ICICI BANK LTD FUT 23-NOV-26</t>
  </si>
  <si>
    <t>RELIANCE INDUSTRIES LTD FUT 23-NOV-26</t>
  </si>
  <si>
    <t>ADANI ENTERPRISES LTD FUT 27-OCT-26</t>
  </si>
  <si>
    <t>VODAFONE IDEA LTD FUT 23-NOV-26</t>
  </si>
  <si>
    <t>STATE BANK OF INDIA FUT 27-OCT-26</t>
  </si>
  <si>
    <t>YES BANK LTD FUT 27-OCT-26</t>
  </si>
  <si>
    <t>VODAFONE IDEA LTD FUT 27-OCT-26</t>
  </si>
  <si>
    <t>CANARA BANK FUT 27-OCT-26</t>
  </si>
  <si>
    <t>ICICI BANK LTD FUT 27-OCT-26</t>
  </si>
  <si>
    <t>Jubilant Pharmova Ltd</t>
  </si>
  <si>
    <t>INE700A01033</t>
  </si>
  <si>
    <t>Eris Lifesciences Ltd</t>
  </si>
  <si>
    <t>INE406M01024</t>
  </si>
  <si>
    <t>Pfizer Ltd</t>
  </si>
  <si>
    <t>INE182A01018</t>
  </si>
  <si>
    <t>Benchmark Risk-O-Meter</t>
  </si>
  <si>
    <t>Benchmark Name - NIFTY 50 Index (TRI)</t>
  </si>
  <si>
    <t>Benchmark Name - BSE 100 Index (TRI)</t>
  </si>
  <si>
    <t>Benchmark Name - NIFTY Next 50 Index (TRI)</t>
  </si>
  <si>
    <t>Benchmark Name - NIFTY Midcap 150 Index (TRI)</t>
  </si>
  <si>
    <t>Benchmark Name - NIFTY Smallcap 250 Index (TRI)</t>
  </si>
  <si>
    <t>Benchmark Name - Nifty 500 Index (TRI)</t>
  </si>
  <si>
    <t>Benchmark Name - Nifty 50 Arbitrage (TRI)</t>
  </si>
  <si>
    <t>Scheme Risk-O-Meter</t>
  </si>
  <si>
    <t>Benchmark Name - NIFTY Money Market Index A-I</t>
  </si>
  <si>
    <t>Benchmark Name - NIFTY 1D Rate Index</t>
  </si>
  <si>
    <t>Benchmark Name - NIFTY Liquid Index A-I</t>
  </si>
  <si>
    <t>Benchmark Name - NIFTY 8-13 yr G-Sec</t>
  </si>
  <si>
    <t>Benchmark Name - NIFTY Low Duration Debt Index A-I</t>
  </si>
  <si>
    <t>Benchmark Name - NIFTY Short Duration Debt Index A-II</t>
  </si>
  <si>
    <t>-</t>
  </si>
  <si>
    <t>Aggregate Investments by other schemes (at NAV) as on September 30, 2026, is Rs.6,230.99 Lakh's.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</si>
  <si>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</si>
  <si>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</si>
  <si>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</si>
  <si>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2026</t>
  </si>
  <si>
    <t>Direct Plan - Growth Option</t>
  </si>
  <si>
    <t>Regular Plan - Growth Option</t>
  </si>
  <si>
    <t>(4) Total outstanding exposure in derivative instruments as on September 30, 2026 is Rs. Nil.</t>
  </si>
  <si>
    <t>(5) Total market value of investments in foreign securities/ American Depository Receipts/ Global Depository Receipts as at September 30, 2026 is Rs. Nil.</t>
  </si>
  <si>
    <t>(6) The average maturity period of the portfolio is 0.44 years.</t>
  </si>
  <si>
    <t>(7) Repo transactions in corporate debt securities as on September 30, 2026 is Rs. Nil.</t>
  </si>
  <si>
    <t>NIFTYJBLK</t>
  </si>
  <si>
    <t>JBLARGE</t>
  </si>
  <si>
    <t>JBMMF</t>
  </si>
  <si>
    <t>JBOF</t>
  </si>
  <si>
    <t>JBLF</t>
  </si>
  <si>
    <t>JBN8-13</t>
  </si>
  <si>
    <t>JBLOW</t>
  </si>
  <si>
    <t>JBSHORT</t>
  </si>
  <si>
    <t>JBN50</t>
  </si>
  <si>
    <t>JBNNX50</t>
  </si>
  <si>
    <t>JBNM150</t>
  </si>
  <si>
    <t>JBNS250</t>
  </si>
  <si>
    <t>JBFLEXI</t>
  </si>
  <si>
    <t>JBARB</t>
  </si>
  <si>
    <t>JBSECRO</t>
  </si>
  <si>
    <t>Unclaimed Redemption - Upto 3 years - Growth Option</t>
  </si>
  <si>
    <t>(6) The average maturity period of the portfolio is 0.00 years.</t>
  </si>
  <si>
    <t>(6) The average maturity period of the portfolio is 0.17 years.</t>
  </si>
  <si>
    <t>(6) The average maturity period of the portfolio is 9.66 years.</t>
  </si>
  <si>
    <t>(6) The average maturity period of the portfolio is 0.85 years.</t>
  </si>
  <si>
    <t>As on September30, 2026</t>
  </si>
  <si>
    <t>(6) The average maturity period of the portfolio is 2.06 years.</t>
  </si>
  <si>
    <t>As on August 31, 2026</t>
  </si>
  <si>
    <t>NA</t>
  </si>
  <si>
    <t>* Less Than 0.01% of Net Asset Value</t>
  </si>
  <si>
    <t>(2) Aggregate value of illiquid equity shares of the fund amounts to Rs. Nil and their percentage to net asset value is Nil.</t>
  </si>
  <si>
    <t>(3) Plan/ Option wise per unit net asset value are as follows:</t>
  </si>
  <si>
    <t>Regular Plan - Growth Option ^^</t>
  </si>
  <si>
    <t>Underlying</t>
  </si>
  <si>
    <t>Long/Short</t>
  </si>
  <si>
    <t>Futures Price When purchased</t>
  </si>
  <si>
    <t>Current price of the contract</t>
  </si>
  <si>
    <t>Margin maintained
in Rs. Lakhs</t>
  </si>
  <si>
    <t>Total percentage of existing assets hedged through futures: Nil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</si>
  <si>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</si>
  <si>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</si>
  <si>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</si>
  <si>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</si>
  <si>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</si>
  <si>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 xml:space="preserve">     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</si>
  <si>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</si>
  <si>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</si>
  <si>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</si>
  <si>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</si>
  <si>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</si>
  <si>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</si>
  <si>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</si>
  <si>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Call/ put</t>
  </si>
  <si>
    <t>Number of contracts</t>
  </si>
  <si>
    <t>Option price when purchased</t>
  </si>
  <si>
    <t>Current price</t>
  </si>
  <si>
    <t>Total exposure through options as a percentage of net assets: Nil</t>
  </si>
  <si>
    <t>(4) There was no distribution (of income and capital) during the month ended September 30, 2026.</t>
  </si>
  <si>
    <t>(5) Exposure to Derivative Instruments as on September 30, 2026:</t>
  </si>
  <si>
    <t>a)  Hedging positions through futures as on September 30, 2026 is :</t>
  </si>
  <si>
    <t>For the Month ended September 30, 2026 following were the hedging transactions through futures which have been squared off/expired:</t>
  </si>
  <si>
    <t>b) Other than Hedging Positions through Futures as on September 30, 2026 is :</t>
  </si>
  <si>
    <t>For the Month ended September 30, 2026 following were the non-hedging transactions through futures which have been squared off/expired:</t>
  </si>
  <si>
    <t>c) Hedging positions through Put options as on September 30, 2026</t>
  </si>
  <si>
    <t>For the Month ended September 30, 2026, following details specified for hedging transactions through Put options which have already been exercised/ expired:</t>
  </si>
  <si>
    <t>d) Other than hedging positions through options as on September 30, 2026</t>
  </si>
  <si>
    <t>For the period ended September 30, 2026, following details specified for non-hedging transactions through options which have already been exercised/ expired:</t>
  </si>
  <si>
    <t>e) Hedging positions through Swaps as on September 30, 2026  - Nil</t>
  </si>
  <si>
    <t>(6) Total market value of investments in foreign securities/ American Depository Receipts/ Global Depository Receipts as at September 30, 2026 is Rs. Nil.</t>
  </si>
  <si>
    <t>(8) Repo transactions in corporate debt securities as on September 30, 2026 is Rs. Nil.</t>
  </si>
  <si>
    <t>(5) Total outstanding exposure in derivative instruments as on September 30, 2026 is Rs. Nil.</t>
  </si>
  <si>
    <t>(4) There was no distribution (of income and capital) during the Month ended September 30, 2026.</t>
  </si>
  <si>
    <t>Total exposure due to futures (non hedging positions) as a percentage of net assets: : Nil</t>
  </si>
  <si>
    <t xml:space="preserve"> a) Hedging Positions through Futures as on September 30, 2026:</t>
  </si>
  <si>
    <t>Total percentage of existing assets hedged through futures:Nil</t>
  </si>
  <si>
    <t>(7) During the period, the portfolio turnover ratio is 0.01 times.</t>
  </si>
  <si>
    <t>^^ Regular Plan Introduced during the month ended August 31, 2026, hence there are no NAVs at the beginning of the period.</t>
  </si>
  <si>
    <t>Debt Index Replication Factor (DIRF) : 97.13%</t>
  </si>
  <si>
    <t>Total percentage of existing assets hedged through futures: -74.57%</t>
  </si>
  <si>
    <t>Total exposure due to futures (non hedging positions) as a percentage of net assets: 1.28%.</t>
  </si>
  <si>
    <t>Total exposure due to futures (non hedging positions) as a percentage of net assets: NIL</t>
  </si>
  <si>
    <t>Total exposure due to futures (non hedging positions) as a percentage of net assets: 0.32%</t>
  </si>
  <si>
    <t>(7) During the period, the portfolio turnover ratio is 0.73 times.</t>
  </si>
  <si>
    <t>(7) During the period, the portfolio turnover ratio is 0.17 times.</t>
  </si>
  <si>
    <t>(7) During the period, the portfolio turnover ratio is 0.47 times.</t>
  </si>
  <si>
    <t>(7) During the period, the portfolio turnover ratio is 0.53 times.</t>
  </si>
  <si>
    <t>(7) During the period, the portfolio turnover ratio is 0.59 times.</t>
  </si>
  <si>
    <t>(7) During the period, the portfolio turnover ratio is 1.80 times.</t>
  </si>
  <si>
    <t>(7) During the period, the portfolio turnover ratio is 10.85 times.</t>
  </si>
  <si>
    <t>(7) During the period, the portfolio turnover ratio is 0.61 times.</t>
  </si>
  <si>
    <t>(3) There was no distribution (of income and capital) during the month ended September 30, 2026.</t>
  </si>
  <si>
    <t>EMBASSY OFFICE PARKS REIT</t>
  </si>
  <si>
    <t>INE041025011</t>
  </si>
  <si>
    <t>BAGMANE PRIME OFFICE REIT</t>
  </si>
  <si>
    <t>BROOKFIELD INDIA REAL ESTATE TRUST</t>
  </si>
  <si>
    <t>INE2OVN25015</t>
  </si>
  <si>
    <t>INE0FDU25010</t>
  </si>
  <si>
    <t>Scheme name</t>
  </si>
  <si>
    <t>Aggregate Investments by other schemes (at NAV) as on September 30, 2026, is Rs.1,581.5 Lakh's.</t>
  </si>
  <si>
    <t>Real Estate Investment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</si>
</sst>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0%"/>
    <numFmt numFmtId="166" formatCode="#,##0;\(#,##0.\)"/>
    <numFmt numFmtId="167" formatCode="#,##0.0000"/>
    <numFmt numFmtId="168" formatCode="0.0000"/>
    <numFmt numFmtId="169" formatCode="#,##0.0000_ ;\-#,##0.0000\ "/>
    <numFmt numFmtId="170" formatCode="_(* #,##0.000_);_(* \(#,##0.000\);_(* &quot;-&quot;??_);_(@_)"/>
    <numFmt numFmtId="171" formatCode="_ * #,##0.000_ ;_ * \-#,##0.000_ ;_ * &quot;-&quot;??_ ;_ @_ "/>
  </numFmts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164" fontId="13" fillId="0" borderId="0" applyFont="0" applyFill="0" applyBorder="0" applyAlignment="0" applyProtection="0"/>
  </cellStyleXfs>
  <cellXfs count="163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4" fontId="4" fillId="2" borderId="0" xfId="0" applyNumberFormat="1" applyFont="1" applyFill="1"/>
    <xf numFmtId="0" fontId="6" fillId="2" borderId="0" xfId="0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0" fontId="7" fillId="3" borderId="2" xfId="0" applyFont="1" applyFill="1" applyBorder="1" applyAlignment="1">
      <alignment horizontal="left" vertical="top" wrapText="1"/>
    </xf>
    <xf numFmtId="39" fontId="6" fillId="4" borderId="0" xfId="0" applyNumberFormat="1" applyFont="1" applyFill="1"/>
    <xf numFmtId="0" fontId="10" fillId="0" borderId="0" xfId="0" applyFont="1"/>
    <xf numFmtId="0" fontId="11" fillId="0" borderId="3" xfId="1" applyBorder="1"/>
    <xf numFmtId="0" fontId="10" fillId="0" borderId="4" xfId="0" applyFont="1" applyBorder="1"/>
    <xf numFmtId="0" fontId="10" fillId="0" borderId="5" xfId="0" applyFont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 wrapText="1"/>
    </xf>
    <xf numFmtId="39" fontId="5" fillId="0" borderId="6" xfId="0" applyNumberFormat="1" applyFont="1" applyBorder="1" applyAlignment="1">
      <alignment horizontal="center" vertical="center" wrapText="1"/>
    </xf>
    <xf numFmtId="0" fontId="5" fillId="2" borderId="7" xfId="0" applyFont="1" applyFill="1" applyBorder="1"/>
    <xf numFmtId="0" fontId="6" fillId="2" borderId="7" xfId="0" applyFont="1" applyFill="1" applyBorder="1"/>
    <xf numFmtId="39" fontId="6" fillId="2" borderId="7" xfId="0" applyNumberFormat="1" applyFont="1" applyFill="1" applyBorder="1"/>
    <xf numFmtId="39" fontId="6" fillId="4" borderId="7" xfId="0" applyNumberFormat="1" applyFont="1" applyFill="1" applyBorder="1"/>
    <xf numFmtId="3" fontId="6" fillId="2" borderId="7" xfId="0" applyNumberFormat="1" applyFont="1" applyFill="1" applyBorder="1"/>
    <xf numFmtId="165" fontId="6" fillId="2" borderId="7" xfId="0" applyNumberFormat="1" applyFont="1" applyFill="1" applyBorder="1"/>
    <xf numFmtId="39" fontId="5" fillId="2" borderId="8" xfId="0" applyNumberFormat="1" applyFont="1" applyFill="1" applyBorder="1"/>
    <xf numFmtId="39" fontId="5" fillId="4" borderId="8" xfId="0" applyNumberFormat="1" applyFont="1" applyFill="1" applyBorder="1"/>
    <xf numFmtId="39" fontId="5" fillId="2" borderId="7" xfId="0" applyNumberFormat="1" applyFont="1" applyFill="1" applyBorder="1" applyAlignment="1">
      <alignment horizontal="right"/>
    </xf>
    <xf numFmtId="39" fontId="5" fillId="4" borderId="7" xfId="0" applyNumberFormat="1" applyFont="1" applyFill="1" applyBorder="1" applyAlignment="1">
      <alignment horizontal="right"/>
    </xf>
    <xf numFmtId="39" fontId="5" fillId="2" borderId="9" xfId="0" applyNumberFormat="1" applyFont="1" applyFill="1" applyBorder="1" applyAlignment="1">
      <alignment horizontal="right"/>
    </xf>
    <xf numFmtId="39" fontId="5" fillId="4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39" fontId="5" fillId="2" borderId="10" xfId="0" applyNumberFormat="1" applyFont="1" applyFill="1" applyBorder="1"/>
    <xf numFmtId="39" fontId="5" fillId="4" borderId="10" xfId="0" applyNumberFormat="1" applyFont="1" applyFill="1" applyBorder="1"/>
    <xf numFmtId="39" fontId="5" fillId="2" borderId="9" xfId="0" applyNumberFormat="1" applyFont="1" applyFill="1" applyBorder="1"/>
    <xf numFmtId="39" fontId="5" fillId="4" borderId="9" xfId="0" applyNumberFormat="1" applyFont="1" applyFill="1" applyBorder="1"/>
    <xf numFmtId="0" fontId="6" fillId="2" borderId="10" xfId="0" applyFont="1" applyFill="1" applyBorder="1"/>
    <xf numFmtId="39" fontId="6" fillId="2" borderId="10" xfId="0" applyNumberFormat="1" applyFont="1" applyFill="1" applyBorder="1"/>
    <xf numFmtId="39" fontId="6" fillId="4" borderId="10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4" borderId="10" xfId="0" applyNumberFormat="1" applyFont="1" applyFill="1" applyBorder="1" applyAlignment="1">
      <alignment horizontal="right"/>
    </xf>
    <xf numFmtId="0" fontId="5" fillId="2" borderId="11" xfId="0" applyFont="1" applyFill="1" applyBorder="1"/>
    <xf numFmtId="39" fontId="5" fillId="2" borderId="11" xfId="0" applyNumberFormat="1" applyFont="1" applyFill="1" applyBorder="1"/>
    <xf numFmtId="39" fontId="5" fillId="4" borderId="11" xfId="0" applyNumberFormat="1" applyFont="1" applyFill="1" applyBorder="1"/>
    <xf numFmtId="0" fontId="5" fillId="2" borderId="12" xfId="0" applyFont="1" applyFill="1" applyBorder="1"/>
    <xf numFmtId="0" fontId="5" fillId="2" borderId="8" xfId="0" applyFont="1" applyFill="1" applyBorder="1"/>
    <xf numFmtId="0" fontId="5" fillId="2" borderId="1" xfId="0" applyFont="1" applyFill="1" applyBorder="1"/>
    <xf numFmtId="39" fontId="5" fillId="2" borderId="1" xfId="0" applyNumberFormat="1" applyFont="1" applyFill="1" applyBorder="1"/>
    <xf numFmtId="39" fontId="5" fillId="4" borderId="1" xfId="0" applyNumberFormat="1" applyFont="1" applyFill="1" applyBorder="1"/>
    <xf numFmtId="0" fontId="6" fillId="2" borderId="1" xfId="0" applyFont="1" applyFill="1" applyBorder="1"/>
    <xf numFmtId="166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4" borderId="1" xfId="0" applyNumberFormat="1" applyFont="1" applyFill="1" applyBorder="1"/>
    <xf numFmtId="0" fontId="5" fillId="2" borderId="0" xfId="0" applyFont="1" applyFill="1" applyAlignment="1">
      <alignment horizontal="right"/>
    </xf>
    <xf numFmtId="167" fontId="6" fillId="2" borderId="0" xfId="0" applyNumberFormat="1" applyFont="1" applyFill="1"/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vertical="center"/>
    </xf>
    <xf numFmtId="4" fontId="6" fillId="2" borderId="7" xfId="0" applyNumberFormat="1" applyFont="1" applyFill="1" applyBorder="1"/>
    <xf numFmtId="0" fontId="12" fillId="2" borderId="6" xfId="0" applyFont="1" applyFill="1" applyBorder="1"/>
    <xf numFmtId="0" fontId="11" fillId="2" borderId="0" xfId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5" fillId="0" borderId="11" xfId="0" applyFont="1" applyBorder="1" applyAlignment="1">
      <alignment horizontal="center" vertical="center"/>
    </xf>
    <xf numFmtId="0" fontId="6" fillId="2" borderId="11" xfId="0" applyFont="1" applyFill="1" applyBorder="1"/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/>
    </xf>
    <xf numFmtId="168" fontId="6" fillId="2" borderId="11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8" fontId="6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14" fillId="4" borderId="0" xfId="0" applyFont="1" applyFill="1"/>
    <xf numFmtId="0" fontId="14" fillId="4" borderId="0" xfId="0" applyFont="1" applyFill="1" applyAlignment="1">
      <alignment horizontal="left"/>
    </xf>
    <xf numFmtId="164" fontId="14" fillId="4" borderId="0" xfId="2" applyFont="1" applyFill="1" applyAlignment="1">
      <alignment horizontal="justify" vertical="center"/>
    </xf>
    <xf numFmtId="2" fontId="14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justify" vertical="center"/>
    </xf>
    <xf numFmtId="3" fontId="14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164" fontId="14" fillId="0" borderId="12" xfId="2" applyFont="1" applyFill="1" applyBorder="1" applyAlignment="1">
      <alignment horizontal="left" vertical="center"/>
    </xf>
    <xf numFmtId="164" fontId="14" fillId="0" borderId="12" xfId="0" applyNumberFormat="1" applyFont="1" applyBorder="1" applyAlignment="1">
      <alignment vertical="center"/>
    </xf>
    <xf numFmtId="0" fontId="14" fillId="4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 applyAlignment="1">
      <alignment vertical="top"/>
    </xf>
    <xf numFmtId="169" fontId="15" fillId="4" borderId="0" xfId="0" applyNumberFormat="1" applyFont="1" applyFill="1" applyAlignment="1">
      <alignment horizontal="center" vertical="top"/>
    </xf>
    <xf numFmtId="0" fontId="15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169" fontId="14" fillId="4" borderId="0" xfId="0" applyNumberFormat="1" applyFont="1" applyFill="1" applyAlignment="1">
      <alignment horizontal="center" vertical="top"/>
    </xf>
    <xf numFmtId="3" fontId="14" fillId="4" borderId="0" xfId="0" applyNumberFormat="1" applyFont="1" applyFill="1" applyAlignment="1">
      <alignment horizontal="center" vertical="center"/>
    </xf>
    <xf numFmtId="3" fontId="14" fillId="4" borderId="0" xfId="0" applyNumberFormat="1" applyFont="1" applyFill="1" applyAlignment="1">
      <alignment horizontal="left" vertical="center"/>
    </xf>
    <xf numFmtId="3" fontId="3" fillId="4" borderId="0" xfId="0" applyNumberFormat="1" applyFont="1" applyFill="1" applyAlignment="1">
      <alignment horizontal="left" vertical="center"/>
    </xf>
    <xf numFmtId="0" fontId="6" fillId="0" borderId="0" xfId="0" applyFont="1"/>
    <xf numFmtId="0" fontId="6" fillId="2" borderId="11" xfId="0" applyFont="1" applyFill="1" applyBorder="1" applyAlignment="1">
      <alignment horizontal="center" vertical="center" wrapText="1"/>
    </xf>
    <xf numFmtId="168" fontId="6" fillId="0" borderId="11" xfId="0" applyNumberFormat="1" applyFont="1" applyBorder="1" applyAlignment="1">
      <alignment horizontal="center" vertical="center"/>
    </xf>
    <xf numFmtId="168" fontId="6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164" fontId="14" fillId="0" borderId="14" xfId="2" applyFont="1" applyBorder="1" applyAlignment="1">
      <alignment horizontal="center" vertical="center" wrapText="1"/>
    </xf>
    <xf numFmtId="164" fontId="14" fillId="0" borderId="12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170" fontId="14" fillId="0" borderId="12" xfId="0" applyNumberFormat="1" applyFont="1" applyBorder="1" applyAlignment="1">
      <alignment vertical="center"/>
    </xf>
    <xf numFmtId="164" fontId="14" fillId="0" borderId="12" xfId="2" applyFont="1" applyFill="1" applyBorder="1" applyAlignment="1">
      <alignment horizontal="center" vertical="center"/>
    </xf>
    <xf numFmtId="171" fontId="6" fillId="2" borderId="0" xfId="0" applyNumberFormat="1" applyFont="1" applyFill="1"/>
    <xf numFmtId="0" fontId="3" fillId="0" borderId="13" xfId="0" applyFont="1" applyBorder="1" applyAlignment="1">
      <alignment horizontal="justify" vertical="center"/>
    </xf>
    <xf numFmtId="164" fontId="3" fillId="0" borderId="12" xfId="2" applyFont="1" applyFill="1" applyBorder="1" applyAlignment="1">
      <alignment horizontal="justify" vertical="center"/>
    </xf>
    <xf numFmtId="164" fontId="3" fillId="0" borderId="14" xfId="2" applyFont="1" applyFill="1" applyBorder="1" applyAlignment="1">
      <alignment horizontal="center" vertical="center"/>
    </xf>
    <xf numFmtId="164" fontId="3" fillId="0" borderId="12" xfId="2" applyFont="1" applyFill="1" applyBorder="1" applyAlignment="1">
      <alignment horizontal="right" vertical="center"/>
    </xf>
    <xf numFmtId="3" fontId="3" fillId="0" borderId="13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164" fontId="3" fillId="0" borderId="12" xfId="2" applyFont="1" applyFill="1" applyBorder="1" applyAlignment="1">
      <alignment horizontal="left" vertical="center"/>
    </xf>
    <xf numFmtId="164" fontId="3" fillId="0" borderId="12" xfId="0" applyNumberFormat="1" applyFont="1" applyBorder="1" applyAlignment="1">
      <alignment vertical="center"/>
    </xf>
    <xf numFmtId="39" fontId="6" fillId="0" borderId="7" xfId="0" applyNumberFormat="1" applyFont="1" applyBorder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10" fontId="6" fillId="2" borderId="7" xfId="0" applyNumberFormat="1" applyFont="1" applyFill="1" applyBorder="1"/>
    <xf numFmtId="4" fontId="5" fillId="2" borderId="7" xfId="0" applyNumberFormat="1" applyFont="1" applyFill="1" applyBorder="1"/>
    <xf numFmtId="39" fontId="5" fillId="2" borderId="11" xfId="0" applyNumberFormat="1" applyFont="1" applyFill="1" applyBorder="1" applyAlignment="1">
      <alignment horizontal="right"/>
    </xf>
    <xf numFmtId="39" fontId="5" fillId="4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4" fillId="4" borderId="11" xfId="0" applyNumberFormat="1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14" fillId="0" borderId="9" xfId="2" applyFont="1" applyBorder="1" applyAlignment="1">
      <alignment horizontal="center" vertical="center" wrapText="1"/>
    </xf>
    <xf numFmtId="164" fontId="14" fillId="0" borderId="12" xfId="2" applyFont="1" applyBorder="1" applyAlignment="1">
      <alignment horizontal="center" vertical="center" wrapText="1"/>
    </xf>
    <xf numFmtId="164" fontId="14" fillId="0" borderId="7" xfId="2" applyFont="1" applyBorder="1" applyAlignment="1">
      <alignment horizontal="center" vertical="center" wrapText="1"/>
    </xf>
    <xf numFmtId="3" fontId="14" fillId="4" borderId="4" xfId="0" applyNumberFormat="1" applyFont="1" applyFill="1" applyBorder="1" applyAlignment="1">
      <alignment horizontal="center" vertical="center"/>
    </xf>
    <xf numFmtId="3" fontId="14" fillId="4" borderId="3" xfId="0" applyNumberFormat="1" applyFont="1" applyFill="1" applyBorder="1" applyAlignment="1">
      <alignment horizontal="center" vertical="center"/>
    </xf>
    <xf numFmtId="3" fontId="14" fillId="4" borderId="5" xfId="0" applyNumberFormat="1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26"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86</xdr:row>
      <xdr:rowOff>9525</xdr:rowOff>
    </xdr:from>
    <xdr:to>
      <xdr:col>2</xdr:col>
      <xdr:colOff>1327015</xdr:colOff>
      <xdr:row>100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32C5D-D05A-4AD2-9170-858AD357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11807825"/>
          <a:ext cx="4009144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103</xdr:row>
      <xdr:rowOff>9524</xdr:rowOff>
    </xdr:from>
    <xdr:to>
      <xdr:col>3</xdr:col>
      <xdr:colOff>62992</xdr:colOff>
      <xdr:row>119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5521FE-8075-4336-8A4C-A693987D8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3979524"/>
          <a:ext cx="3980569" cy="203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1393825</xdr:colOff>
      <xdr:row>165</xdr:row>
      <xdr:rowOff>120650</xdr:rowOff>
    </xdr:from>
    <xdr:to>
      <xdr:col>3</xdr:col>
      <xdr:colOff>481975</xdr:colOff>
      <xdr:row>183</xdr:row>
      <xdr:rowOff>117475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C4977-1596-45E3-8208-C67161EE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1926550"/>
          <a:ext cx="5174065" cy="228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1468437</xdr:colOff>
      <xdr:row>192</xdr:row>
      <xdr:rowOff>123825</xdr:rowOff>
    </xdr:from>
    <xdr:to>
      <xdr:col>3</xdr:col>
      <xdr:colOff>729046</xdr:colOff>
      <xdr:row>208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C5E5C7-F3AE-4380-AA00-17A84BB62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0087" y="25371425"/>
          <a:ext cx="5346524" cy="192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94</xdr:row>
      <xdr:rowOff>9525</xdr:rowOff>
    </xdr:from>
    <xdr:to>
      <xdr:col>2</xdr:col>
      <xdr:colOff>172632</xdr:colOff>
      <xdr:row>112</xdr:row>
      <xdr:rowOff>15876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0D6EA77-0598-48B6-A5DC-4ADBF6B3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1699875"/>
          <a:ext cx="5038725" cy="2273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117</xdr:row>
      <xdr:rowOff>47625</xdr:rowOff>
    </xdr:from>
    <xdr:to>
      <xdr:col>2</xdr:col>
      <xdr:colOff>372657</xdr:colOff>
      <xdr:row>134</xdr:row>
      <xdr:rowOff>12700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F2FFE24-3B95-4244-B8B2-0D982B77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4678025"/>
          <a:ext cx="5162550" cy="211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44</xdr:row>
      <xdr:rowOff>104775</xdr:rowOff>
    </xdr:from>
    <xdr:to>
      <xdr:col>2</xdr:col>
      <xdr:colOff>910166</xdr:colOff>
      <xdr:row>61</xdr:row>
      <xdr:rowOff>76202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E3D3D6-F62A-494A-A07A-50C78F81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" y="9039225"/>
          <a:ext cx="4638675" cy="2130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68</xdr:row>
      <xdr:rowOff>28575</xdr:rowOff>
    </xdr:from>
    <xdr:to>
      <xdr:col>2</xdr:col>
      <xdr:colOff>1005416</xdr:colOff>
      <xdr:row>85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FAB326-BDFE-4FF9-930B-EB0F3BA4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" y="12030075"/>
          <a:ext cx="505777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93</xdr:row>
      <xdr:rowOff>120650</xdr:rowOff>
    </xdr:from>
    <xdr:to>
      <xdr:col>2</xdr:col>
      <xdr:colOff>549275</xdr:colOff>
      <xdr:row>110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C7C128-7CDC-46D6-A08B-A7D171CD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5" y="15697200"/>
          <a:ext cx="500697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115</xdr:row>
      <xdr:rowOff>76200</xdr:rowOff>
    </xdr:from>
    <xdr:to>
      <xdr:col>2</xdr:col>
      <xdr:colOff>683683</xdr:colOff>
      <xdr:row>132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8D82E4-55C7-41B1-8791-EF5E8B700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8459450"/>
          <a:ext cx="5172075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36</xdr:row>
      <xdr:rowOff>95250</xdr:rowOff>
    </xdr:from>
    <xdr:to>
      <xdr:col>3</xdr:col>
      <xdr:colOff>1233497</xdr:colOff>
      <xdr:row>51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FBC99D-CF95-475D-9321-27DAB9D5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825" y="5949950"/>
          <a:ext cx="4157486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55</xdr:row>
      <xdr:rowOff>114300</xdr:rowOff>
    </xdr:from>
    <xdr:to>
      <xdr:col>3</xdr:col>
      <xdr:colOff>1260516</xdr:colOff>
      <xdr:row>69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661C0A-28CA-48BC-8F2D-EC11BF3E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8394700"/>
          <a:ext cx="4322586" cy="172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920750</xdr:colOff>
      <xdr:row>79</xdr:row>
      <xdr:rowOff>74084</xdr:rowOff>
    </xdr:from>
    <xdr:to>
      <xdr:col>1</xdr:col>
      <xdr:colOff>5948891</xdr:colOff>
      <xdr:row>97</xdr:row>
      <xdr:rowOff>11643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C2BBE311-AE9F-4D03-869A-694B4409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0195984"/>
          <a:ext cx="5032375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1123950</xdr:colOff>
      <xdr:row>105</xdr:row>
      <xdr:rowOff>10084</xdr:rowOff>
    </xdr:from>
    <xdr:to>
      <xdr:col>1</xdr:col>
      <xdr:colOff>6275916</xdr:colOff>
      <xdr:row>121</xdr:row>
      <xdr:rowOff>92634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197CC0-2768-48ED-BD61-69EDAAD5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479" y="14346143"/>
          <a:ext cx="5151966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1689100</xdr:colOff>
      <xdr:row>62</xdr:row>
      <xdr:rowOff>12700</xdr:rowOff>
    </xdr:from>
    <xdr:to>
      <xdr:col>3</xdr:col>
      <xdr:colOff>1195917</xdr:colOff>
      <xdr:row>79</xdr:row>
      <xdr:rowOff>77259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B7EADF56-0198-4392-AD30-BF956A9D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398000"/>
          <a:ext cx="5026025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1409700</xdr:colOff>
      <xdr:row>84</xdr:row>
      <xdr:rowOff>120650</xdr:rowOff>
    </xdr:from>
    <xdr:to>
      <xdr:col>3</xdr:col>
      <xdr:colOff>1165225</xdr:colOff>
      <xdr:row>102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324504-3FD3-41E4-9627-F36468C3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" y="11734800"/>
          <a:ext cx="5334000" cy="227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85</xdr:row>
      <xdr:rowOff>9525</xdr:rowOff>
    </xdr:from>
    <xdr:to>
      <xdr:col>2</xdr:col>
      <xdr:colOff>1261711</xdr:colOff>
      <xdr:row>99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98814D-69CE-4EC4-9FE4-7B98169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11972925"/>
          <a:ext cx="4044069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102</xdr:row>
      <xdr:rowOff>9524</xdr:rowOff>
    </xdr:from>
    <xdr:to>
      <xdr:col>2</xdr:col>
      <xdr:colOff>1376011</xdr:colOff>
      <xdr:row>118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7FABE2-01E0-4770-BDEB-4B28315FB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4144624"/>
          <a:ext cx="4015494" cy="2035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84</xdr:row>
      <xdr:rowOff>104775</xdr:rowOff>
    </xdr:from>
    <xdr:to>
      <xdr:col>2</xdr:col>
      <xdr:colOff>808567</xdr:colOff>
      <xdr:row>98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4625A1-11BD-4661-83FF-BF03FB37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1826875"/>
          <a:ext cx="4011083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527050</xdr:colOff>
      <xdr:row>101</xdr:row>
      <xdr:rowOff>19050</xdr:rowOff>
    </xdr:from>
    <xdr:to>
      <xdr:col>2</xdr:col>
      <xdr:colOff>1071034</xdr:colOff>
      <xdr:row>115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BB373D-67AF-4A27-B1D5-716592D5F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700" y="13912850"/>
          <a:ext cx="4222750" cy="18605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190</xdr:row>
      <xdr:rowOff>85725</xdr:rowOff>
    </xdr:from>
    <xdr:to>
      <xdr:col>2</xdr:col>
      <xdr:colOff>708025</xdr:colOff>
      <xdr:row>205</xdr:row>
      <xdr:rowOff>1104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57EEE4-35F0-4407-9580-4493487E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" y="24291925"/>
          <a:ext cx="4013200" cy="1820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209</xdr:row>
      <xdr:rowOff>47625</xdr:rowOff>
    </xdr:from>
    <xdr:to>
      <xdr:col>2</xdr:col>
      <xdr:colOff>612775</xdr:colOff>
      <xdr:row>225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6DBB1B-2128-4C03-A4C3-16728B13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575" y="26679525"/>
          <a:ext cx="3746500" cy="20319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292</xdr:row>
      <xdr:rowOff>47625</xdr:rowOff>
    </xdr:from>
    <xdr:to>
      <xdr:col>2</xdr:col>
      <xdr:colOff>813683</xdr:colOff>
      <xdr:row>306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6121A-D301-49B0-9966-3D16D5C6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75" y="37118925"/>
          <a:ext cx="4061708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311</xdr:row>
      <xdr:rowOff>19050</xdr:rowOff>
    </xdr:from>
    <xdr:to>
      <xdr:col>2</xdr:col>
      <xdr:colOff>609600</xdr:colOff>
      <xdr:row>325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2EB6B-E1E0-4763-A1D4-9B07D1CA2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39516050"/>
          <a:ext cx="3619500" cy="18637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221</xdr:row>
      <xdr:rowOff>0</xdr:rowOff>
    </xdr:from>
    <xdr:to>
      <xdr:col>2</xdr:col>
      <xdr:colOff>1300692</xdr:colOff>
      <xdr:row>235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AAD9D-8B61-4DCA-978E-289D6F5B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525" y="30187900"/>
          <a:ext cx="407035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239</xdr:row>
      <xdr:rowOff>47624</xdr:rowOff>
    </xdr:from>
    <xdr:to>
      <xdr:col>2</xdr:col>
      <xdr:colOff>1357842</xdr:colOff>
      <xdr:row>254</xdr:row>
      <xdr:rowOff>85724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71495A-B704-47EA-9D88-E1380294F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1450" y="32534224"/>
          <a:ext cx="4092575" cy="19431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525</xdr:row>
      <xdr:rowOff>47625</xdr:rowOff>
    </xdr:from>
    <xdr:to>
      <xdr:col>2</xdr:col>
      <xdr:colOff>1081616</xdr:colOff>
      <xdr:row>541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0C5208-F61D-426B-A495-376CE66A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69916675"/>
          <a:ext cx="469900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923925</xdr:colOff>
      <xdr:row>544</xdr:row>
      <xdr:rowOff>85725</xdr:rowOff>
    </xdr:from>
    <xdr:to>
      <xdr:col>2</xdr:col>
      <xdr:colOff>1145116</xdr:colOff>
      <xdr:row>561</xdr:row>
      <xdr:rowOff>82550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C9C5E2-BA83-45C1-BF1D-DC779F2C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575" y="72380475"/>
          <a:ext cx="5114925" cy="215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387</xdr:row>
      <xdr:rowOff>9525</xdr:rowOff>
    </xdr:from>
    <xdr:to>
      <xdr:col>3</xdr:col>
      <xdr:colOff>58878</xdr:colOff>
      <xdr:row>405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24CEED-253C-4704-83E1-4D266826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50492025"/>
          <a:ext cx="5199203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1190625</xdr:colOff>
      <xdr:row>409</xdr:row>
      <xdr:rowOff>15875</xdr:rowOff>
    </xdr:from>
    <xdr:to>
      <xdr:col>3</xdr:col>
      <xdr:colOff>127707</xdr:colOff>
      <xdr:row>429</xdr:row>
      <xdr:rowOff>19052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313379-9D2E-4220-8B62-E4FFDD209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2275" y="53305075"/>
          <a:ext cx="5248982" cy="254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9DFF-70F7-428E-B8B4-6C3F7A0594B3}">
  <dimension ref="A1:C16"/>
  <sheetViews>
    <sheetView tabSelected="1" workbookViewId="0"/>
  </sheetViews>
  <sheetFormatPr defaultColWidth="8.85546875" defaultRowHeight="12.75" x14ac:dyDescent="0.2"/>
  <cols>
    <col min="1" max="1" width="6.140625" style="14" bestFit="1" customWidth="1"/>
    <col min="2" max="2" width="10.85546875" style="14" bestFit="1" customWidth="1"/>
    <col min="3" max="3" width="37.5703125" style="14" bestFit="1" customWidth="1"/>
    <col min="4" max="16384" width="8.85546875" style="14"/>
  </cols>
  <sheetData>
    <row r="1" spans="1:3" ht="15.95" customHeight="1" x14ac:dyDescent="0.2">
      <c r="A1" s="12" t="s">
        <v>1</v>
      </c>
      <c r="B1" s="12" t="s">
        <v>2</v>
      </c>
      <c r="C1" s="12" t="s">
        <v>3</v>
      </c>
    </row>
    <row r="2" spans="1:3" ht="15" x14ac:dyDescent="0.25">
      <c r="A2" s="16">
        <v>1</v>
      </c>
      <c r="B2" s="15" t="s">
        <v>1567</v>
      </c>
      <c r="C2" s="17" t="s">
        <v>10</v>
      </c>
    </row>
    <row r="3" spans="1:3" ht="15" x14ac:dyDescent="0.25">
      <c r="A3" s="16">
        <v>2</v>
      </c>
      <c r="B3" s="15" t="s">
        <v>1568</v>
      </c>
      <c r="C3" s="17" t="s">
        <v>11</v>
      </c>
    </row>
    <row r="4" spans="1:3" ht="15" x14ac:dyDescent="0.25">
      <c r="A4" s="16">
        <v>3</v>
      </c>
      <c r="B4" s="15" t="s">
        <v>1569</v>
      </c>
      <c r="C4" s="17" t="s">
        <v>12</v>
      </c>
    </row>
    <row r="5" spans="1:3" ht="15" x14ac:dyDescent="0.25">
      <c r="A5" s="16">
        <v>4</v>
      </c>
      <c r="B5" s="15" t="s">
        <v>1570</v>
      </c>
      <c r="C5" s="17" t="s">
        <v>13</v>
      </c>
    </row>
    <row r="6" spans="1:3" ht="15" x14ac:dyDescent="0.25">
      <c r="A6" s="16">
        <v>5</v>
      </c>
      <c r="B6" s="15" t="s">
        <v>1571</v>
      </c>
      <c r="C6" s="17" t="s">
        <v>14</v>
      </c>
    </row>
    <row r="7" spans="1:3" ht="15" x14ac:dyDescent="0.25">
      <c r="A7" s="16">
        <v>6</v>
      </c>
      <c r="B7" s="15" t="s">
        <v>1572</v>
      </c>
      <c r="C7" s="17" t="s">
        <v>15</v>
      </c>
    </row>
    <row r="8" spans="1:3" ht="15" x14ac:dyDescent="0.25">
      <c r="A8" s="16">
        <v>7</v>
      </c>
      <c r="B8" s="15" t="s">
        <v>1573</v>
      </c>
      <c r="C8" s="17" t="s">
        <v>16</v>
      </c>
    </row>
    <row r="9" spans="1:3" ht="15" x14ac:dyDescent="0.25">
      <c r="A9" s="16">
        <v>8</v>
      </c>
      <c r="B9" s="15" t="s">
        <v>1574</v>
      </c>
      <c r="C9" s="17" t="s">
        <v>17</v>
      </c>
    </row>
    <row r="10" spans="1:3" ht="15" x14ac:dyDescent="0.25">
      <c r="A10" s="16">
        <v>9</v>
      </c>
      <c r="B10" s="15" t="s">
        <v>1575</v>
      </c>
      <c r="C10" s="17" t="s">
        <v>18</v>
      </c>
    </row>
    <row r="11" spans="1:3" ht="15" x14ac:dyDescent="0.25">
      <c r="A11" s="16">
        <v>10</v>
      </c>
      <c r="B11" s="15" t="s">
        <v>1576</v>
      </c>
      <c r="C11" s="17" t="s">
        <v>19</v>
      </c>
    </row>
    <row r="12" spans="1:3" ht="15" x14ac:dyDescent="0.25">
      <c r="A12" s="16">
        <v>11</v>
      </c>
      <c r="B12" s="15" t="s">
        <v>1577</v>
      </c>
      <c r="C12" s="17" t="s">
        <v>20</v>
      </c>
    </row>
    <row r="13" spans="1:3" ht="15" x14ac:dyDescent="0.25">
      <c r="A13" s="16">
        <v>12</v>
      </c>
      <c r="B13" s="15" t="s">
        <v>1578</v>
      </c>
      <c r="C13" s="17" t="s">
        <v>21</v>
      </c>
    </row>
    <row r="14" spans="1:3" ht="15" x14ac:dyDescent="0.25">
      <c r="A14" s="16">
        <v>13</v>
      </c>
      <c r="B14" s="15" t="s">
        <v>1579</v>
      </c>
      <c r="C14" s="17" t="s">
        <v>22</v>
      </c>
    </row>
    <row r="15" spans="1:3" ht="15" x14ac:dyDescent="0.25">
      <c r="A15" s="16">
        <v>14</v>
      </c>
      <c r="B15" s="15" t="s">
        <v>1580</v>
      </c>
      <c r="C15" s="17" t="s">
        <v>23</v>
      </c>
    </row>
    <row r="16" spans="1:3" ht="15" x14ac:dyDescent="0.25">
      <c r="A16" s="16">
        <v>15</v>
      </c>
      <c r="B16" s="15" t="s">
        <v>1581</v>
      </c>
      <c r="C16" s="17" t="s">
        <v>24</v>
      </c>
    </row>
  </sheetData>
  <hyperlinks>
    <hyperlink ref="B2" location="NIFTYJBLK!A1" display="NIFTYJBLK" xr:uid="{39FAE902-E204-4C7E-9FC2-009AF6E09CC2}"/>
    <hyperlink ref="B3" location="JBLARGE!A1" display="JBLARGE" xr:uid="{4028926B-A9F1-4423-A7C6-E12095525979}"/>
    <hyperlink ref="B4" location="JBMMF!A1" display="JBMMF" xr:uid="{640693BA-E555-4F42-AEDB-4020223066B6}"/>
    <hyperlink ref="B5" location="JBOF!A1" display="JBOF" xr:uid="{06C00741-528B-48CE-AA82-E31985A53763}"/>
    <hyperlink ref="B6" location="JBLF!A1" display="JBLF" xr:uid="{986939F2-09F5-4BFE-896B-C9C98495C9C7}"/>
    <hyperlink ref="B7" location="'JBN8-13'!A1" display="JBN8-13" xr:uid="{74D82183-E6EF-4541-807A-C0F871200063}"/>
    <hyperlink ref="B8" location="JBLOW!A1" display="JBLOW" xr:uid="{0AB2CC4C-528B-43CF-A764-1250D6D4EFA0}"/>
    <hyperlink ref="B9" location="JBSHORT!A1" display="JBSHORT" xr:uid="{8B13739E-76C5-4C02-8B2B-ECC07695740F}"/>
    <hyperlink ref="B10" location="'JBN50'!A1" display="JBN50" xr:uid="{B070EF88-B2B0-4188-AB0F-754A5A9A3A60}"/>
    <hyperlink ref="B11" location="JBNNX50!A1" display="JBNNX50" xr:uid="{A5CB19A9-738B-4826-A68E-D6E9F009943B}"/>
    <hyperlink ref="B12" location="JBNM150!A1" display="JBNM150" xr:uid="{27120B15-EACF-4616-A29B-49FDB7D18744}"/>
    <hyperlink ref="B13" location="JBNS250!A1" display="JBNS250" xr:uid="{0D4EDF49-F053-4067-80DD-CE25D0873145}"/>
    <hyperlink ref="B14" location="JBFLEXI!A1" display="JBFLEXI" xr:uid="{F36046FA-B192-4D50-8E5C-DD81F668F5DC}"/>
    <hyperlink ref="B15" location="JBARB!A1" display="JBARB" xr:uid="{4E668704-137A-4913-AD0B-63F0E73E235E}"/>
    <hyperlink ref="B16" location="JBSECRO!A1" display="JBSECRO" xr:uid="{92608411-FA86-43D6-9A4F-B27CD72213B0}"/>
  </hyperlinks>
  <pageMargins left="0.7" right="0.7" top="0.75" bottom="0.75" header="0.3" footer="0.3"/>
  <pageSetup paperSize="9" orientation="portrait" r:id="rId1"/>
  <headerFooter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AC8D-0BD8-440B-8AF6-342C2C4D9074}">
  <dimension ref="A1:I103"/>
  <sheetViews>
    <sheetView view="pageBreakPreview" zoomScale="85" zoomScaleNormal="100" zoomScaleSheetLayoutView="85" workbookViewId="0"/>
  </sheetViews>
  <sheetFormatPr defaultColWidth="9.140625" defaultRowHeight="11.25" x14ac:dyDescent="0.2"/>
  <cols>
    <col min="1" max="1" width="7.140625" style="6" customWidth="1"/>
    <col min="2" max="2" width="44.5703125" style="6" customWidth="1"/>
    <col min="3" max="3" width="20.7109375" style="6" bestFit="1" customWidth="1"/>
    <col min="4" max="4" width="26.42578125" style="6" bestFit="1" customWidth="1"/>
    <col min="5" max="5" width="13.85546875" style="6" bestFit="1" customWidth="1"/>
    <col min="6" max="6" width="17" style="8" bestFit="1" customWidth="1"/>
    <col min="7" max="7" width="8.7109375" style="13" bestFit="1" customWidth="1"/>
    <col min="8" max="8" width="11.85546875" style="6" bestFit="1" customWidth="1"/>
    <col min="9" max="16384" width="9.140625" style="6"/>
  </cols>
  <sheetData>
    <row r="1" spans="1:9" s="1" customFormat="1" ht="16.7" customHeight="1" x14ac:dyDescent="0.2">
      <c r="B1" s="144" t="s">
        <v>10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22" t="s">
        <v>6</v>
      </c>
      <c r="I4" s="9"/>
    </row>
    <row r="5" spans="1:9" x14ac:dyDescent="0.2">
      <c r="B5" s="24" t="s">
        <v>25</v>
      </c>
      <c r="C5" s="25"/>
      <c r="D5" s="25"/>
      <c r="E5" s="25"/>
      <c r="F5" s="26"/>
      <c r="G5" s="27"/>
      <c r="H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</row>
    <row r="7" spans="1:9" x14ac:dyDescent="0.2">
      <c r="B7" s="25" t="s">
        <v>122</v>
      </c>
      <c r="C7" s="25" t="s">
        <v>123</v>
      </c>
      <c r="D7" s="25" t="s">
        <v>42</v>
      </c>
      <c r="E7" s="28">
        <v>112114</v>
      </c>
      <c r="F7" s="26">
        <v>794.551918</v>
      </c>
      <c r="G7" s="27">
        <v>10.374873626235599</v>
      </c>
      <c r="H7" s="29"/>
    </row>
    <row r="8" spans="1:9" x14ac:dyDescent="0.2">
      <c r="B8" s="25" t="s">
        <v>61</v>
      </c>
      <c r="C8" s="25" t="s">
        <v>62</v>
      </c>
      <c r="D8" s="25" t="s">
        <v>42</v>
      </c>
      <c r="E8" s="28">
        <v>52427</v>
      </c>
      <c r="F8" s="26">
        <v>692.92765899999995</v>
      </c>
      <c r="G8" s="27">
        <v>9.0479133350329999</v>
      </c>
      <c r="H8" s="29"/>
    </row>
    <row r="9" spans="1:9" x14ac:dyDescent="0.2">
      <c r="B9" s="25" t="s">
        <v>108</v>
      </c>
      <c r="C9" s="25" t="s">
        <v>109</v>
      </c>
      <c r="D9" s="25" t="s">
        <v>47</v>
      </c>
      <c r="E9" s="28">
        <v>48907</v>
      </c>
      <c r="F9" s="26">
        <v>580.52608999999995</v>
      </c>
      <c r="G9" s="27">
        <v>7.5802281563212404</v>
      </c>
      <c r="H9" s="29"/>
    </row>
    <row r="10" spans="1:9" x14ac:dyDescent="0.2">
      <c r="B10" s="25" t="s">
        <v>110</v>
      </c>
      <c r="C10" s="25" t="s">
        <v>111</v>
      </c>
      <c r="D10" s="25" t="s">
        <v>112</v>
      </c>
      <c r="E10" s="28">
        <v>22244</v>
      </c>
      <c r="F10" s="26">
        <v>390.82708000000002</v>
      </c>
      <c r="G10" s="27">
        <v>5.1032304785282196</v>
      </c>
      <c r="H10" s="29"/>
    </row>
    <row r="11" spans="1:9" x14ac:dyDescent="0.2">
      <c r="B11" s="25" t="s">
        <v>184</v>
      </c>
      <c r="C11" s="25" t="s">
        <v>185</v>
      </c>
      <c r="D11" s="25" t="s">
        <v>186</v>
      </c>
      <c r="E11" s="28">
        <v>8561</v>
      </c>
      <c r="F11" s="26">
        <v>321.89359999999999</v>
      </c>
      <c r="G11" s="27">
        <v>4.2031305260709404</v>
      </c>
      <c r="H11" s="29"/>
    </row>
    <row r="12" spans="1:9" x14ac:dyDescent="0.2">
      <c r="B12" s="25" t="s">
        <v>187</v>
      </c>
      <c r="C12" s="25" t="s">
        <v>188</v>
      </c>
      <c r="D12" s="25" t="s">
        <v>42</v>
      </c>
      <c r="E12" s="28">
        <v>30229</v>
      </c>
      <c r="F12" s="26">
        <v>290.04725500000001</v>
      </c>
      <c r="G12" s="27">
        <v>3.7872963969882698</v>
      </c>
      <c r="H12" s="29"/>
    </row>
    <row r="13" spans="1:9" x14ac:dyDescent="0.2">
      <c r="B13" s="25" t="s">
        <v>40</v>
      </c>
      <c r="C13" s="25" t="s">
        <v>41</v>
      </c>
      <c r="D13" s="25" t="s">
        <v>42</v>
      </c>
      <c r="E13" s="28">
        <v>21028</v>
      </c>
      <c r="F13" s="26">
        <v>257.80327999999997</v>
      </c>
      <c r="G13" s="27">
        <v>3.3662702081967901</v>
      </c>
      <c r="H13" s="29"/>
    </row>
    <row r="14" spans="1:9" x14ac:dyDescent="0.2">
      <c r="B14" s="25" t="s">
        <v>189</v>
      </c>
      <c r="C14" s="25" t="s">
        <v>190</v>
      </c>
      <c r="D14" s="25" t="s">
        <v>71</v>
      </c>
      <c r="E14" s="28">
        <v>25833</v>
      </c>
      <c r="F14" s="26">
        <v>256.80585300000001</v>
      </c>
      <c r="G14" s="27">
        <v>3.3532462901343401</v>
      </c>
      <c r="H14" s="29"/>
    </row>
    <row r="15" spans="1:9" x14ac:dyDescent="0.2">
      <c r="B15" s="25" t="s">
        <v>191</v>
      </c>
      <c r="C15" s="25" t="s">
        <v>192</v>
      </c>
      <c r="D15" s="25" t="s">
        <v>42</v>
      </c>
      <c r="E15" s="28">
        <v>53862</v>
      </c>
      <c r="F15" s="26">
        <v>224.60453999999999</v>
      </c>
      <c r="G15" s="27">
        <v>2.9327771610498701</v>
      </c>
      <c r="H15" s="29"/>
    </row>
    <row r="16" spans="1:9" x14ac:dyDescent="0.2">
      <c r="B16" s="25" t="s">
        <v>193</v>
      </c>
      <c r="C16" s="25" t="s">
        <v>194</v>
      </c>
      <c r="D16" s="25" t="s">
        <v>68</v>
      </c>
      <c r="E16" s="28">
        <v>6535</v>
      </c>
      <c r="F16" s="26">
        <v>192.7825</v>
      </c>
      <c r="G16" s="27">
        <v>2.5172603948704499</v>
      </c>
      <c r="H16" s="29"/>
    </row>
    <row r="17" spans="2:8" x14ac:dyDescent="0.2">
      <c r="B17" s="25" t="s">
        <v>195</v>
      </c>
      <c r="C17" s="25" t="s">
        <v>196</v>
      </c>
      <c r="D17" s="25" t="s">
        <v>80</v>
      </c>
      <c r="E17" s="28">
        <v>19958</v>
      </c>
      <c r="F17" s="26">
        <v>191.47705199999999</v>
      </c>
      <c r="G17" s="27">
        <v>2.5002144879652</v>
      </c>
      <c r="H17" s="29"/>
    </row>
    <row r="18" spans="2:8" x14ac:dyDescent="0.2">
      <c r="B18" s="25" t="s">
        <v>197</v>
      </c>
      <c r="C18" s="25" t="s">
        <v>198</v>
      </c>
      <c r="D18" s="25" t="s">
        <v>199</v>
      </c>
      <c r="E18" s="28">
        <v>70517</v>
      </c>
      <c r="F18" s="26">
        <v>185.28341750000001</v>
      </c>
      <c r="G18" s="27">
        <v>2.4193410122754799</v>
      </c>
      <c r="H18" s="29"/>
    </row>
    <row r="19" spans="2:8" x14ac:dyDescent="0.2">
      <c r="B19" s="25" t="s">
        <v>200</v>
      </c>
      <c r="C19" s="25" t="s">
        <v>201</v>
      </c>
      <c r="D19" s="25" t="s">
        <v>202</v>
      </c>
      <c r="E19" s="28">
        <v>53002</v>
      </c>
      <c r="F19" s="26">
        <v>169.60640000000001</v>
      </c>
      <c r="G19" s="27">
        <v>2.2146381203509402</v>
      </c>
      <c r="H19" s="29"/>
    </row>
    <row r="20" spans="2:8" x14ac:dyDescent="0.2">
      <c r="B20" s="25" t="s">
        <v>203</v>
      </c>
      <c r="C20" s="25" t="s">
        <v>204</v>
      </c>
      <c r="D20" s="25" t="s">
        <v>71</v>
      </c>
      <c r="E20" s="28">
        <v>7467</v>
      </c>
      <c r="F20" s="26">
        <v>153.118302</v>
      </c>
      <c r="G20" s="27">
        <v>1.9993445325919801</v>
      </c>
      <c r="H20" s="29"/>
    </row>
    <row r="21" spans="2:8" x14ac:dyDescent="0.2">
      <c r="B21" s="25" t="s">
        <v>205</v>
      </c>
      <c r="C21" s="25" t="s">
        <v>206</v>
      </c>
      <c r="D21" s="25" t="s">
        <v>96</v>
      </c>
      <c r="E21" s="28">
        <v>7745</v>
      </c>
      <c r="F21" s="26">
        <v>140.69567000000001</v>
      </c>
      <c r="G21" s="27">
        <v>1.83713582830788</v>
      </c>
      <c r="H21" s="29"/>
    </row>
    <row r="22" spans="2:8" x14ac:dyDescent="0.2">
      <c r="B22" s="25" t="s">
        <v>207</v>
      </c>
      <c r="C22" s="25" t="s">
        <v>208</v>
      </c>
      <c r="D22" s="25" t="s">
        <v>77</v>
      </c>
      <c r="E22" s="28">
        <v>3023</v>
      </c>
      <c r="F22" s="26">
        <v>138.66501</v>
      </c>
      <c r="G22" s="27">
        <v>1.81062045479914</v>
      </c>
      <c r="H22" s="29"/>
    </row>
    <row r="23" spans="2:8" x14ac:dyDescent="0.2">
      <c r="B23" s="25" t="s">
        <v>209</v>
      </c>
      <c r="C23" s="25" t="s">
        <v>210</v>
      </c>
      <c r="D23" s="25" t="s">
        <v>199</v>
      </c>
      <c r="E23" s="28">
        <v>6490</v>
      </c>
      <c r="F23" s="26">
        <v>121.95359000000001</v>
      </c>
      <c r="G23" s="27">
        <v>1.59241083666448</v>
      </c>
      <c r="H23" s="29"/>
    </row>
    <row r="24" spans="2:8" x14ac:dyDescent="0.2">
      <c r="B24" s="25" t="s">
        <v>211</v>
      </c>
      <c r="C24" s="25" t="s">
        <v>212</v>
      </c>
      <c r="D24" s="25" t="s">
        <v>68</v>
      </c>
      <c r="E24" s="28">
        <v>951</v>
      </c>
      <c r="F24" s="26">
        <v>113.80616999999999</v>
      </c>
      <c r="G24" s="27">
        <v>1.4860257774066301</v>
      </c>
      <c r="H24" s="29"/>
    </row>
    <row r="25" spans="2:8" x14ac:dyDescent="0.2">
      <c r="B25" s="25" t="s">
        <v>213</v>
      </c>
      <c r="C25" s="25" t="s">
        <v>214</v>
      </c>
      <c r="D25" s="25" t="s">
        <v>215</v>
      </c>
      <c r="E25" s="28">
        <v>34759</v>
      </c>
      <c r="F25" s="26">
        <v>112.1846725</v>
      </c>
      <c r="G25" s="27">
        <v>1.464853049399</v>
      </c>
      <c r="H25" s="29"/>
    </row>
    <row r="26" spans="2:8" x14ac:dyDescent="0.2">
      <c r="B26" s="25" t="s">
        <v>34</v>
      </c>
      <c r="C26" s="25" t="s">
        <v>35</v>
      </c>
      <c r="D26" s="25" t="s">
        <v>36</v>
      </c>
      <c r="E26" s="28">
        <v>60689</v>
      </c>
      <c r="F26" s="26">
        <v>111.849827</v>
      </c>
      <c r="G26" s="27">
        <v>1.4604807992437701</v>
      </c>
      <c r="H26" s="29"/>
    </row>
    <row r="27" spans="2:8" x14ac:dyDescent="0.2">
      <c r="B27" s="25" t="s">
        <v>216</v>
      </c>
      <c r="C27" s="25" t="s">
        <v>217</v>
      </c>
      <c r="D27" s="25" t="s">
        <v>218</v>
      </c>
      <c r="E27" s="28">
        <v>5732</v>
      </c>
      <c r="F27" s="26">
        <v>103.07855600000001</v>
      </c>
      <c r="G27" s="27">
        <v>1.3459497961653</v>
      </c>
      <c r="H27" s="29"/>
    </row>
    <row r="28" spans="2:8" x14ac:dyDescent="0.2">
      <c r="B28" s="25" t="s">
        <v>219</v>
      </c>
      <c r="C28" s="25" t="s">
        <v>220</v>
      </c>
      <c r="D28" s="25" t="s">
        <v>221</v>
      </c>
      <c r="E28" s="28">
        <v>26196</v>
      </c>
      <c r="F28" s="26">
        <v>101.71906799999999</v>
      </c>
      <c r="G28" s="27">
        <v>1.3281982611468099</v>
      </c>
      <c r="H28" s="29"/>
    </row>
    <row r="29" spans="2:8" x14ac:dyDescent="0.2">
      <c r="B29" s="25" t="s">
        <v>222</v>
      </c>
      <c r="C29" s="25" t="s">
        <v>223</v>
      </c>
      <c r="D29" s="25" t="s">
        <v>80</v>
      </c>
      <c r="E29" s="28">
        <v>10246</v>
      </c>
      <c r="F29" s="26">
        <v>100.687442</v>
      </c>
      <c r="G29" s="27">
        <v>1.31472778912721</v>
      </c>
      <c r="H29" s="29"/>
    </row>
    <row r="30" spans="2:8" x14ac:dyDescent="0.2">
      <c r="B30" s="25" t="s">
        <v>224</v>
      </c>
      <c r="C30" s="25" t="s">
        <v>225</v>
      </c>
      <c r="D30" s="25" t="s">
        <v>83</v>
      </c>
      <c r="E30" s="28">
        <v>10590</v>
      </c>
      <c r="F30" s="26">
        <v>99.736620000000002</v>
      </c>
      <c r="G30" s="27">
        <v>1.3023124165536</v>
      </c>
      <c r="H30" s="29"/>
    </row>
    <row r="31" spans="2:8" x14ac:dyDescent="0.2">
      <c r="B31" s="25" t="s">
        <v>118</v>
      </c>
      <c r="C31" s="25" t="s">
        <v>119</v>
      </c>
      <c r="D31" s="25" t="s">
        <v>27</v>
      </c>
      <c r="E31" s="28">
        <v>866</v>
      </c>
      <c r="F31" s="26">
        <v>94.878960000000006</v>
      </c>
      <c r="G31" s="27">
        <v>1.2388834480022699</v>
      </c>
      <c r="H31" s="29"/>
    </row>
    <row r="32" spans="2:8" x14ac:dyDescent="0.2">
      <c r="B32" s="25" t="s">
        <v>226</v>
      </c>
      <c r="C32" s="25" t="s">
        <v>227</v>
      </c>
      <c r="D32" s="25" t="s">
        <v>71</v>
      </c>
      <c r="E32" s="28">
        <v>7706</v>
      </c>
      <c r="F32" s="26">
        <v>94.783799999999999</v>
      </c>
      <c r="G32" s="27">
        <v>1.23764089487024</v>
      </c>
      <c r="H32" s="29"/>
    </row>
    <row r="33" spans="2:8" x14ac:dyDescent="0.2">
      <c r="B33" s="25" t="s">
        <v>91</v>
      </c>
      <c r="C33" s="25" t="s">
        <v>92</v>
      </c>
      <c r="D33" s="25" t="s">
        <v>93</v>
      </c>
      <c r="E33" s="28">
        <v>2989</v>
      </c>
      <c r="F33" s="26">
        <v>92.419880000000006</v>
      </c>
      <c r="G33" s="27">
        <v>1.2067739738963901</v>
      </c>
      <c r="H33" s="29"/>
    </row>
    <row r="34" spans="2:8" x14ac:dyDescent="0.2">
      <c r="B34" s="25" t="s">
        <v>132</v>
      </c>
      <c r="C34" s="25" t="s">
        <v>133</v>
      </c>
      <c r="D34" s="25" t="s">
        <v>36</v>
      </c>
      <c r="E34" s="28">
        <v>7042</v>
      </c>
      <c r="F34" s="26">
        <v>88.264427999999995</v>
      </c>
      <c r="G34" s="27">
        <v>1.15251409687235</v>
      </c>
      <c r="H34" s="29"/>
    </row>
    <row r="35" spans="2:8" x14ac:dyDescent="0.2">
      <c r="B35" s="25" t="s">
        <v>66</v>
      </c>
      <c r="C35" s="25" t="s">
        <v>67</v>
      </c>
      <c r="D35" s="25" t="s">
        <v>68</v>
      </c>
      <c r="E35" s="28">
        <v>798</v>
      </c>
      <c r="F35" s="26">
        <v>86.774519999999995</v>
      </c>
      <c r="G35" s="27">
        <v>1.1330596007412199</v>
      </c>
      <c r="H35" s="29"/>
    </row>
    <row r="36" spans="2:8" x14ac:dyDescent="0.2">
      <c r="B36" s="25" t="s">
        <v>228</v>
      </c>
      <c r="C36" s="25" t="s">
        <v>229</v>
      </c>
      <c r="D36" s="25" t="s">
        <v>215</v>
      </c>
      <c r="E36" s="28">
        <v>33121</v>
      </c>
      <c r="F36" s="26">
        <v>86.280204999999995</v>
      </c>
      <c r="G36" s="27">
        <v>1.1266050751899399</v>
      </c>
      <c r="H36" s="29"/>
    </row>
    <row r="37" spans="2:8" x14ac:dyDescent="0.2">
      <c r="B37" s="25" t="s">
        <v>230</v>
      </c>
      <c r="C37" s="25" t="s">
        <v>231</v>
      </c>
      <c r="D37" s="25" t="s">
        <v>27</v>
      </c>
      <c r="E37" s="28">
        <v>2760</v>
      </c>
      <c r="F37" s="26">
        <v>84.508439999999993</v>
      </c>
      <c r="G37" s="27">
        <v>1.1034702270397301</v>
      </c>
      <c r="H37" s="29"/>
    </row>
    <row r="38" spans="2:8" x14ac:dyDescent="0.2">
      <c r="B38" s="25" t="s">
        <v>232</v>
      </c>
      <c r="C38" s="25" t="s">
        <v>233</v>
      </c>
      <c r="D38" s="25" t="s">
        <v>234</v>
      </c>
      <c r="E38" s="28">
        <v>1656</v>
      </c>
      <c r="F38" s="26">
        <v>82.535039999999995</v>
      </c>
      <c r="G38" s="27">
        <v>1.0777025268426801</v>
      </c>
      <c r="H38" s="29"/>
    </row>
    <row r="39" spans="2:8" x14ac:dyDescent="0.2">
      <c r="B39" s="25" t="s">
        <v>75</v>
      </c>
      <c r="C39" s="25" t="s">
        <v>76</v>
      </c>
      <c r="D39" s="25" t="s">
        <v>77</v>
      </c>
      <c r="E39" s="28">
        <v>3306</v>
      </c>
      <c r="F39" s="26">
        <v>79.429956000000004</v>
      </c>
      <c r="G39" s="27">
        <v>1.0371578457852899</v>
      </c>
      <c r="H39" s="29"/>
    </row>
    <row r="40" spans="2:8" x14ac:dyDescent="0.2">
      <c r="B40" s="25" t="s">
        <v>72</v>
      </c>
      <c r="C40" s="25" t="s">
        <v>73</v>
      </c>
      <c r="D40" s="25" t="s">
        <v>74</v>
      </c>
      <c r="E40" s="28">
        <v>17522</v>
      </c>
      <c r="F40" s="26">
        <v>74.468500000000006</v>
      </c>
      <c r="G40" s="27">
        <v>0.97237355940197001</v>
      </c>
      <c r="H40" s="29"/>
    </row>
    <row r="41" spans="2:8" x14ac:dyDescent="0.2">
      <c r="B41" s="25" t="s">
        <v>235</v>
      </c>
      <c r="C41" s="25" t="s">
        <v>236</v>
      </c>
      <c r="D41" s="25" t="s">
        <v>80</v>
      </c>
      <c r="E41" s="28">
        <v>4252</v>
      </c>
      <c r="F41" s="26">
        <v>73.602119999999999</v>
      </c>
      <c r="G41" s="27">
        <v>0.96106078951410301</v>
      </c>
      <c r="H41" s="29"/>
    </row>
    <row r="42" spans="2:8" x14ac:dyDescent="0.2">
      <c r="B42" s="25" t="s">
        <v>237</v>
      </c>
      <c r="C42" s="25" t="s">
        <v>238</v>
      </c>
      <c r="D42" s="25" t="s">
        <v>68</v>
      </c>
      <c r="E42" s="28">
        <v>1009</v>
      </c>
      <c r="F42" s="26">
        <v>72.143500000000003</v>
      </c>
      <c r="G42" s="27">
        <v>0.94201483691381005</v>
      </c>
      <c r="H42" s="29"/>
    </row>
    <row r="43" spans="2:8" x14ac:dyDescent="0.2">
      <c r="B43" s="25" t="s">
        <v>239</v>
      </c>
      <c r="C43" s="25" t="s">
        <v>240</v>
      </c>
      <c r="D43" s="25" t="s">
        <v>241</v>
      </c>
      <c r="E43" s="28">
        <v>2480</v>
      </c>
      <c r="F43" s="26">
        <v>72.004320000000007</v>
      </c>
      <c r="G43" s="27">
        <v>0.940197491969336</v>
      </c>
      <c r="H43" s="29"/>
    </row>
    <row r="44" spans="2:8" x14ac:dyDescent="0.2">
      <c r="B44" s="25" t="s">
        <v>242</v>
      </c>
      <c r="C44" s="25" t="s">
        <v>243</v>
      </c>
      <c r="D44" s="25" t="s">
        <v>71</v>
      </c>
      <c r="E44" s="28">
        <v>4646</v>
      </c>
      <c r="F44" s="26">
        <v>70.805040000000005</v>
      </c>
      <c r="G44" s="27">
        <v>0.92453787532176501</v>
      </c>
      <c r="H44" s="29"/>
    </row>
    <row r="45" spans="2:8" x14ac:dyDescent="0.2">
      <c r="B45" s="25" t="s">
        <v>244</v>
      </c>
      <c r="C45" s="25" t="s">
        <v>245</v>
      </c>
      <c r="D45" s="25" t="s">
        <v>246</v>
      </c>
      <c r="E45" s="28">
        <v>5245</v>
      </c>
      <c r="F45" s="26">
        <v>68.709500000000006</v>
      </c>
      <c r="G45" s="27">
        <v>0.89717533023667295</v>
      </c>
      <c r="H45" s="29"/>
    </row>
    <row r="46" spans="2:8" x14ac:dyDescent="0.2">
      <c r="B46" s="25" t="s">
        <v>247</v>
      </c>
      <c r="C46" s="25" t="s">
        <v>248</v>
      </c>
      <c r="D46" s="25" t="s">
        <v>249</v>
      </c>
      <c r="E46" s="28">
        <v>28411</v>
      </c>
      <c r="F46" s="26">
        <v>64.152038000000005</v>
      </c>
      <c r="G46" s="27">
        <v>0.83766620158792604</v>
      </c>
      <c r="H46" s="29"/>
    </row>
    <row r="47" spans="2:8" x14ac:dyDescent="0.2">
      <c r="B47" s="25" t="s">
        <v>250</v>
      </c>
      <c r="C47" s="25" t="s">
        <v>251</v>
      </c>
      <c r="D47" s="25" t="s">
        <v>202</v>
      </c>
      <c r="E47" s="28">
        <v>2434</v>
      </c>
      <c r="F47" s="26">
        <v>63.809744000000002</v>
      </c>
      <c r="G47" s="27">
        <v>0.83319669253185602</v>
      </c>
      <c r="H47" s="29"/>
    </row>
    <row r="48" spans="2:8" x14ac:dyDescent="0.2">
      <c r="B48" s="25" t="s">
        <v>105</v>
      </c>
      <c r="C48" s="25" t="s">
        <v>106</v>
      </c>
      <c r="D48" s="25" t="s">
        <v>107</v>
      </c>
      <c r="E48" s="28">
        <v>753</v>
      </c>
      <c r="F48" s="26">
        <v>61.486215000000001</v>
      </c>
      <c r="G48" s="27">
        <v>0.80285717764833198</v>
      </c>
      <c r="H48" s="29"/>
    </row>
    <row r="49" spans="2:9" x14ac:dyDescent="0.2">
      <c r="B49" s="25" t="s">
        <v>252</v>
      </c>
      <c r="C49" s="25" t="s">
        <v>253</v>
      </c>
      <c r="D49" s="25" t="s">
        <v>33</v>
      </c>
      <c r="E49" s="28">
        <v>3288</v>
      </c>
      <c r="F49" s="26">
        <v>55.777631999999997</v>
      </c>
      <c r="G49" s="27">
        <v>0.728317269219244</v>
      </c>
      <c r="H49" s="29"/>
    </row>
    <row r="50" spans="2:9" x14ac:dyDescent="0.2">
      <c r="B50" s="25" t="s">
        <v>101</v>
      </c>
      <c r="C50" s="25" t="s">
        <v>102</v>
      </c>
      <c r="D50" s="25" t="s">
        <v>96</v>
      </c>
      <c r="E50" s="28">
        <v>4116</v>
      </c>
      <c r="F50" s="26">
        <v>55.401359999999997</v>
      </c>
      <c r="G50" s="27">
        <v>0.72340409191684996</v>
      </c>
      <c r="H50" s="29"/>
    </row>
    <row r="51" spans="2:9" x14ac:dyDescent="0.2">
      <c r="B51" s="25" t="s">
        <v>254</v>
      </c>
      <c r="C51" s="25" t="s">
        <v>255</v>
      </c>
      <c r="D51" s="25" t="s">
        <v>96</v>
      </c>
      <c r="E51" s="28">
        <v>4461</v>
      </c>
      <c r="F51" s="26">
        <v>55.004130000000004</v>
      </c>
      <c r="G51" s="27">
        <v>0.71821725521406599</v>
      </c>
      <c r="H51" s="29"/>
    </row>
    <row r="52" spans="2:9" x14ac:dyDescent="0.2">
      <c r="B52" s="25" t="s">
        <v>256</v>
      </c>
      <c r="C52" s="25" t="s">
        <v>257</v>
      </c>
      <c r="D52" s="25" t="s">
        <v>80</v>
      </c>
      <c r="E52" s="28">
        <v>24007</v>
      </c>
      <c r="F52" s="26">
        <v>52.0663816</v>
      </c>
      <c r="G52" s="27">
        <v>0.67985756127185704</v>
      </c>
      <c r="H52" s="29"/>
    </row>
    <row r="53" spans="2:9" x14ac:dyDescent="0.2">
      <c r="B53" s="25" t="s">
        <v>258</v>
      </c>
      <c r="C53" s="25" t="s">
        <v>259</v>
      </c>
      <c r="D53" s="25" t="s">
        <v>107</v>
      </c>
      <c r="E53" s="28">
        <v>5444</v>
      </c>
      <c r="F53" s="26">
        <v>50.618312000000003</v>
      </c>
      <c r="G53" s="27">
        <v>0.66094937067833304</v>
      </c>
      <c r="H53" s="29"/>
    </row>
    <row r="54" spans="2:9" x14ac:dyDescent="0.2">
      <c r="B54" s="25" t="s">
        <v>86</v>
      </c>
      <c r="C54" s="25" t="s">
        <v>87</v>
      </c>
      <c r="D54" s="25" t="s">
        <v>88</v>
      </c>
      <c r="E54" s="28">
        <v>4763</v>
      </c>
      <c r="F54" s="26">
        <v>45.224685000000001</v>
      </c>
      <c r="G54" s="27">
        <v>0.59052200495891405</v>
      </c>
      <c r="H54" s="29"/>
    </row>
    <row r="55" spans="2:9" x14ac:dyDescent="0.2">
      <c r="B55" s="25" t="s">
        <v>130</v>
      </c>
      <c r="C55" s="25" t="s">
        <v>131</v>
      </c>
      <c r="D55" s="25" t="s">
        <v>68</v>
      </c>
      <c r="E55" s="28">
        <v>15304</v>
      </c>
      <c r="F55" s="26">
        <v>43.386839999999999</v>
      </c>
      <c r="G55" s="27">
        <v>0.566524316214289</v>
      </c>
      <c r="H55" s="29"/>
    </row>
    <row r="56" spans="2:9" x14ac:dyDescent="0.2">
      <c r="B56" s="25" t="s">
        <v>260</v>
      </c>
      <c r="C56" s="25" t="s">
        <v>261</v>
      </c>
      <c r="D56" s="25" t="s">
        <v>33</v>
      </c>
      <c r="E56" s="28">
        <v>7869</v>
      </c>
      <c r="F56" s="26">
        <v>41.013227999999998</v>
      </c>
      <c r="G56" s="27">
        <v>0.53553084180458299</v>
      </c>
      <c r="H56" s="29"/>
    </row>
    <row r="57" spans="2:9" x14ac:dyDescent="0.2">
      <c r="B57" s="24" t="s">
        <v>134</v>
      </c>
      <c r="C57" s="24"/>
      <c r="D57" s="24"/>
      <c r="E57" s="24"/>
      <c r="F57" s="30">
        <f>SUM(F7:F56)</f>
        <v>7656.1803465999983</v>
      </c>
      <c r="G57" s="31">
        <f>SUM(G7:G56)</f>
        <v>99.970690091070182</v>
      </c>
      <c r="H57" s="24"/>
      <c r="I57" s="18"/>
    </row>
    <row r="58" spans="2:9" x14ac:dyDescent="0.2">
      <c r="B58" s="24" t="s">
        <v>135</v>
      </c>
      <c r="C58" s="24"/>
      <c r="D58" s="24"/>
      <c r="E58" s="24"/>
      <c r="F58" s="32" t="s">
        <v>136</v>
      </c>
      <c r="G58" s="33" t="s">
        <v>136</v>
      </c>
      <c r="H58" s="24"/>
      <c r="I58" s="18"/>
    </row>
    <row r="59" spans="2:9" x14ac:dyDescent="0.2">
      <c r="B59" s="24" t="s">
        <v>134</v>
      </c>
      <c r="C59" s="24"/>
      <c r="D59" s="24"/>
      <c r="E59" s="24"/>
      <c r="F59" s="34" t="s">
        <v>136</v>
      </c>
      <c r="G59" s="35" t="s">
        <v>136</v>
      </c>
      <c r="H59" s="24"/>
      <c r="I59" s="18"/>
    </row>
    <row r="60" spans="2:9" x14ac:dyDescent="0.2">
      <c r="B60" s="36" t="s">
        <v>137</v>
      </c>
      <c r="C60" s="36"/>
      <c r="D60" s="36"/>
      <c r="E60" s="36"/>
      <c r="F60" s="37">
        <f>F57</f>
        <v>7656.1803465999983</v>
      </c>
      <c r="G60" s="38">
        <f>G57</f>
        <v>99.970690091070182</v>
      </c>
      <c r="H60" s="24"/>
      <c r="I60" s="18"/>
    </row>
    <row r="61" spans="2:9" x14ac:dyDescent="0.2">
      <c r="B61" s="24" t="s">
        <v>155</v>
      </c>
      <c r="C61" s="24"/>
      <c r="D61" s="24"/>
      <c r="E61" s="24"/>
      <c r="F61" s="30">
        <v>2.33401652</v>
      </c>
      <c r="G61" s="31">
        <v>3.04764555725969E-2</v>
      </c>
      <c r="H61" s="29">
        <v>5.163222E-2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50" t="s">
        <v>158</v>
      </c>
      <c r="C63" s="50"/>
      <c r="D63" s="50"/>
      <c r="E63" s="50"/>
      <c r="F63" s="30">
        <f>F64-(F57+F61)</f>
        <v>-8.9339119997930538E-2</v>
      </c>
      <c r="G63" s="31">
        <f>G64-(G57+G61)</f>
        <v>-1.1665466427785987E-3</v>
      </c>
      <c r="H63" s="24"/>
      <c r="I63" s="18"/>
    </row>
    <row r="64" spans="2:9" x14ac:dyDescent="0.2">
      <c r="B64" s="46" t="s">
        <v>156</v>
      </c>
      <c r="C64" s="46"/>
      <c r="D64" s="46"/>
      <c r="E64" s="46"/>
      <c r="F64" s="47">
        <v>7658.4250240000001</v>
      </c>
      <c r="G64" s="48">
        <v>100</v>
      </c>
      <c r="H64" s="49"/>
      <c r="I64" s="18"/>
    </row>
    <row r="66" spans="2:4" x14ac:dyDescent="0.2">
      <c r="B66" s="18"/>
    </row>
    <row r="67" spans="2:4" x14ac:dyDescent="0.2">
      <c r="B67" s="18" t="s">
        <v>1591</v>
      </c>
    </row>
    <row r="69" spans="2:4" x14ac:dyDescent="0.2">
      <c r="B69" s="18" t="s">
        <v>182</v>
      </c>
    </row>
    <row r="70" spans="2:4" x14ac:dyDescent="0.2">
      <c r="B70" s="18"/>
    </row>
    <row r="71" spans="2:4" x14ac:dyDescent="0.2">
      <c r="B71" s="71" t="s">
        <v>1557</v>
      </c>
    </row>
    <row r="72" spans="2:4" x14ac:dyDescent="0.2">
      <c r="B72" s="71" t="s">
        <v>1592</v>
      </c>
    </row>
    <row r="73" spans="2:4" x14ac:dyDescent="0.2">
      <c r="B73" s="71" t="s">
        <v>1593</v>
      </c>
    </row>
    <row r="74" spans="2:4" x14ac:dyDescent="0.2">
      <c r="B74" s="65"/>
    </row>
    <row r="75" spans="2:4" x14ac:dyDescent="0.2">
      <c r="B75" s="72" t="s">
        <v>1659</v>
      </c>
      <c r="C75" s="69" t="s">
        <v>1589</v>
      </c>
      <c r="D75" s="69" t="s">
        <v>1560</v>
      </c>
    </row>
    <row r="76" spans="2:4" x14ac:dyDescent="0.2">
      <c r="B76" s="74" t="s">
        <v>10</v>
      </c>
      <c r="C76" s="75">
        <v>12.344799999999999</v>
      </c>
      <c r="D76" s="76">
        <v>11.5998</v>
      </c>
    </row>
    <row r="77" spans="2:4" x14ac:dyDescent="0.2">
      <c r="B77" s="71"/>
      <c r="C77" s="77"/>
      <c r="D77" s="78"/>
    </row>
    <row r="78" spans="2:4" x14ac:dyDescent="0.2">
      <c r="B78" s="65"/>
    </row>
    <row r="79" spans="2:4" x14ac:dyDescent="0.2">
      <c r="B79" s="71" t="s">
        <v>1619</v>
      </c>
    </row>
    <row r="80" spans="2:4" x14ac:dyDescent="0.2">
      <c r="B80" s="71" t="s">
        <v>1632</v>
      </c>
    </row>
    <row r="81" spans="2:5" x14ac:dyDescent="0.2">
      <c r="B81" s="71" t="s">
        <v>1630</v>
      </c>
    </row>
    <row r="82" spans="2:5" x14ac:dyDescent="0.2">
      <c r="B82" s="79" t="s">
        <v>1637</v>
      </c>
      <c r="E82" s="18"/>
    </row>
    <row r="83" spans="2:5" x14ac:dyDescent="0.2">
      <c r="B83" s="71" t="s">
        <v>1631</v>
      </c>
      <c r="E83" s="59"/>
    </row>
    <row r="84" spans="2:5" x14ac:dyDescent="0.2">
      <c r="B84" s="71"/>
      <c r="E84" s="59"/>
    </row>
    <row r="85" spans="2:5" x14ac:dyDescent="0.2">
      <c r="B85" s="18" t="s">
        <v>183</v>
      </c>
    </row>
    <row r="102" spans="2:2" x14ac:dyDescent="0.2">
      <c r="B102" s="65" t="s">
        <v>1540</v>
      </c>
    </row>
    <row r="103" spans="2:2" x14ac:dyDescent="0.2">
      <c r="B103" s="66" t="s">
        <v>1541</v>
      </c>
    </row>
  </sheetData>
  <mergeCells count="1">
    <mergeCell ref="B1:C1"/>
  </mergeCells>
  <conditionalFormatting sqref="G1:G3 G5:G121">
    <cfRule type="cellIs" dxfId="25" priority="2" stopIfTrue="1" operator="between">
      <formula>0.009</formula>
      <formula>-0.009</formula>
    </cfRule>
  </conditionalFormatting>
  <hyperlinks>
    <hyperlink ref="A2" location="Index!A1" display="-" xr:uid="{45078DBF-0BC9-462B-842C-B0E002D879EB}"/>
  </hyperlinks>
  <pageMargins left="0.7" right="0.7" top="0.75" bottom="0.75" header="0.3" footer="0.3"/>
  <pageSetup paperSize="9" scale="5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67B7-F9A9-44FE-BD21-7D06803C4350}">
  <dimension ref="A1:I188"/>
  <sheetViews>
    <sheetView view="pageBreakPreview" zoomScale="85" zoomScaleNormal="100" zoomScaleSheetLayoutView="85" workbookViewId="0"/>
  </sheetViews>
  <sheetFormatPr defaultColWidth="9.140625" defaultRowHeight="11.25" x14ac:dyDescent="0.2"/>
  <cols>
    <col min="1" max="1" width="7.140625" style="6" customWidth="1"/>
    <col min="2" max="2" width="70" style="6" bestFit="1" customWidth="1"/>
    <col min="3" max="3" width="17.140625" style="6" bestFit="1" customWidth="1"/>
    <col min="4" max="4" width="38.42578125" style="6" customWidth="1"/>
    <col min="5" max="5" width="34.140625" style="6" customWidth="1"/>
    <col min="6" max="6" width="22.85546875" style="8" bestFit="1" customWidth="1"/>
    <col min="7" max="7" width="12.140625" style="13" bestFit="1" customWidth="1"/>
    <col min="8" max="8" width="13.85546875" style="6" bestFit="1" customWidth="1"/>
    <col min="9" max="16384" width="9.140625" style="6"/>
  </cols>
  <sheetData>
    <row r="1" spans="1:9" s="1" customFormat="1" ht="16.7" customHeight="1" x14ac:dyDescent="0.2">
      <c r="B1" s="144" t="s">
        <v>11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60" t="s">
        <v>6</v>
      </c>
      <c r="I4" s="9"/>
    </row>
    <row r="5" spans="1:9" x14ac:dyDescent="0.2">
      <c r="B5" s="24" t="s">
        <v>25</v>
      </c>
      <c r="C5" s="25"/>
      <c r="D5" s="25"/>
      <c r="E5" s="25"/>
      <c r="F5" s="26"/>
      <c r="G5" s="27"/>
      <c r="H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</row>
    <row r="7" spans="1:9" x14ac:dyDescent="0.2">
      <c r="B7" s="25" t="s">
        <v>61</v>
      </c>
      <c r="C7" s="25" t="s">
        <v>62</v>
      </c>
      <c r="D7" s="25" t="s">
        <v>42</v>
      </c>
      <c r="E7" s="28">
        <v>26895</v>
      </c>
      <c r="F7" s="26">
        <v>355.47121499999997</v>
      </c>
      <c r="G7" s="27">
        <v>7.6420708274787099</v>
      </c>
      <c r="H7" s="29"/>
    </row>
    <row r="8" spans="1:9" x14ac:dyDescent="0.2">
      <c r="B8" s="25" t="s">
        <v>122</v>
      </c>
      <c r="C8" s="25" t="s">
        <v>123</v>
      </c>
      <c r="D8" s="25" t="s">
        <v>42</v>
      </c>
      <c r="E8" s="28">
        <v>48413</v>
      </c>
      <c r="F8" s="26">
        <v>343.10293100000001</v>
      </c>
      <c r="G8" s="27">
        <v>7.3761722164129102</v>
      </c>
      <c r="H8" s="29"/>
    </row>
    <row r="9" spans="1:9" x14ac:dyDescent="0.2">
      <c r="B9" s="25" t="s">
        <v>110</v>
      </c>
      <c r="C9" s="25" t="s">
        <v>111</v>
      </c>
      <c r="D9" s="25" t="s">
        <v>112</v>
      </c>
      <c r="E9" s="28">
        <v>16540</v>
      </c>
      <c r="F9" s="26">
        <v>290.6078</v>
      </c>
      <c r="G9" s="27">
        <v>6.2476096429292198</v>
      </c>
      <c r="H9" s="29"/>
    </row>
    <row r="10" spans="1:9" x14ac:dyDescent="0.2">
      <c r="B10" s="25" t="s">
        <v>187</v>
      </c>
      <c r="C10" s="25" t="s">
        <v>188</v>
      </c>
      <c r="D10" s="25" t="s">
        <v>42</v>
      </c>
      <c r="E10" s="28">
        <v>26952</v>
      </c>
      <c r="F10" s="26">
        <v>258.60444000000001</v>
      </c>
      <c r="G10" s="27">
        <v>5.5595878467415902</v>
      </c>
      <c r="H10" s="29"/>
    </row>
    <row r="11" spans="1:9" x14ac:dyDescent="0.2">
      <c r="B11" s="25" t="s">
        <v>108</v>
      </c>
      <c r="C11" s="25" t="s">
        <v>109</v>
      </c>
      <c r="D11" s="25" t="s">
        <v>47</v>
      </c>
      <c r="E11" s="28">
        <v>17602</v>
      </c>
      <c r="F11" s="26">
        <v>208.93574000000001</v>
      </c>
      <c r="G11" s="27">
        <v>4.49178908472709</v>
      </c>
      <c r="H11" s="29"/>
    </row>
    <row r="12" spans="1:9" x14ac:dyDescent="0.2">
      <c r="B12" s="25" t="s">
        <v>193</v>
      </c>
      <c r="C12" s="25" t="s">
        <v>194</v>
      </c>
      <c r="D12" s="25" t="s">
        <v>68</v>
      </c>
      <c r="E12" s="28">
        <v>6054</v>
      </c>
      <c r="F12" s="26">
        <v>178.59299999999999</v>
      </c>
      <c r="G12" s="27">
        <v>3.83946800106418</v>
      </c>
      <c r="H12" s="29"/>
    </row>
    <row r="13" spans="1:9" x14ac:dyDescent="0.2">
      <c r="B13" s="25" t="s">
        <v>34</v>
      </c>
      <c r="C13" s="25" t="s">
        <v>35</v>
      </c>
      <c r="D13" s="25" t="s">
        <v>36</v>
      </c>
      <c r="E13" s="28">
        <v>89189</v>
      </c>
      <c r="F13" s="26">
        <v>164.375327</v>
      </c>
      <c r="G13" s="27">
        <v>3.5338104415120402</v>
      </c>
      <c r="H13" s="29"/>
    </row>
    <row r="14" spans="1:9" x14ac:dyDescent="0.2">
      <c r="B14" s="25" t="s">
        <v>247</v>
      </c>
      <c r="C14" s="25" t="s">
        <v>248</v>
      </c>
      <c r="D14" s="25" t="s">
        <v>249</v>
      </c>
      <c r="E14" s="28">
        <v>55782</v>
      </c>
      <c r="F14" s="26">
        <v>125.95575599999999</v>
      </c>
      <c r="G14" s="27">
        <v>2.7078502220795202</v>
      </c>
      <c r="H14" s="29"/>
    </row>
    <row r="15" spans="1:9" x14ac:dyDescent="0.2">
      <c r="B15" s="25" t="s">
        <v>184</v>
      </c>
      <c r="C15" s="25" t="s">
        <v>185</v>
      </c>
      <c r="D15" s="25" t="s">
        <v>186</v>
      </c>
      <c r="E15" s="28">
        <v>3037</v>
      </c>
      <c r="F15" s="26">
        <v>114.19119999999999</v>
      </c>
      <c r="G15" s="27">
        <v>2.45493081141545</v>
      </c>
      <c r="H15" s="29"/>
    </row>
    <row r="16" spans="1:9" x14ac:dyDescent="0.2">
      <c r="B16" s="25" t="s">
        <v>207</v>
      </c>
      <c r="C16" s="25" t="s">
        <v>208</v>
      </c>
      <c r="D16" s="25" t="s">
        <v>77</v>
      </c>
      <c r="E16" s="28">
        <v>2443</v>
      </c>
      <c r="F16" s="26">
        <v>112.06041</v>
      </c>
      <c r="G16" s="27">
        <v>2.4091221849743998</v>
      </c>
      <c r="H16" s="29"/>
    </row>
    <row r="17" spans="2:8" x14ac:dyDescent="0.2">
      <c r="B17" s="25" t="s">
        <v>31</v>
      </c>
      <c r="C17" s="25" t="s">
        <v>32</v>
      </c>
      <c r="D17" s="25" t="s">
        <v>33</v>
      </c>
      <c r="E17" s="28">
        <v>27526</v>
      </c>
      <c r="F17" s="26">
        <v>108.782752</v>
      </c>
      <c r="G17" s="27">
        <v>2.3386577042308501</v>
      </c>
      <c r="H17" s="29"/>
    </row>
    <row r="18" spans="2:8" x14ac:dyDescent="0.2">
      <c r="B18" s="25" t="s">
        <v>262</v>
      </c>
      <c r="C18" s="25" t="s">
        <v>263</v>
      </c>
      <c r="D18" s="25" t="s">
        <v>96</v>
      </c>
      <c r="E18" s="28">
        <v>4758</v>
      </c>
      <c r="F18" s="26">
        <v>96.596915999999993</v>
      </c>
      <c r="G18" s="27">
        <v>2.0766814375898499</v>
      </c>
      <c r="H18" s="29"/>
    </row>
    <row r="19" spans="2:8" x14ac:dyDescent="0.2">
      <c r="B19" s="25" t="s">
        <v>189</v>
      </c>
      <c r="C19" s="25" t="s">
        <v>190</v>
      </c>
      <c r="D19" s="25" t="s">
        <v>71</v>
      </c>
      <c r="E19" s="28">
        <v>9421</v>
      </c>
      <c r="F19" s="26">
        <v>93.654161000000002</v>
      </c>
      <c r="G19" s="27">
        <v>2.01341684347098</v>
      </c>
      <c r="H19" s="29"/>
    </row>
    <row r="20" spans="2:8" x14ac:dyDescent="0.2">
      <c r="B20" s="25" t="s">
        <v>244</v>
      </c>
      <c r="C20" s="25" t="s">
        <v>245</v>
      </c>
      <c r="D20" s="25" t="s">
        <v>246</v>
      </c>
      <c r="E20" s="28">
        <v>7026</v>
      </c>
      <c r="F20" s="26">
        <v>92.040599999999998</v>
      </c>
      <c r="G20" s="27">
        <v>1.97872782527169</v>
      </c>
      <c r="H20" s="29"/>
    </row>
    <row r="21" spans="2:8" x14ac:dyDescent="0.2">
      <c r="B21" s="25" t="s">
        <v>203</v>
      </c>
      <c r="C21" s="25" t="s">
        <v>204</v>
      </c>
      <c r="D21" s="25" t="s">
        <v>71</v>
      </c>
      <c r="E21" s="28">
        <v>4132</v>
      </c>
      <c r="F21" s="26">
        <v>84.730791999999994</v>
      </c>
      <c r="G21" s="27">
        <v>1.82157847501764</v>
      </c>
      <c r="H21" s="29"/>
    </row>
    <row r="22" spans="2:8" x14ac:dyDescent="0.2">
      <c r="B22" s="25" t="s">
        <v>72</v>
      </c>
      <c r="C22" s="25" t="s">
        <v>73</v>
      </c>
      <c r="D22" s="25" t="s">
        <v>74</v>
      </c>
      <c r="E22" s="28">
        <v>19554</v>
      </c>
      <c r="F22" s="26">
        <v>83.104500000000002</v>
      </c>
      <c r="G22" s="27">
        <v>1.7866157603849999</v>
      </c>
      <c r="H22" s="29"/>
    </row>
    <row r="23" spans="2:8" x14ac:dyDescent="0.2">
      <c r="B23" s="25" t="s">
        <v>195</v>
      </c>
      <c r="C23" s="25" t="s">
        <v>196</v>
      </c>
      <c r="D23" s="25" t="s">
        <v>80</v>
      </c>
      <c r="E23" s="28">
        <v>8249</v>
      </c>
      <c r="F23" s="26">
        <v>79.140906000000001</v>
      </c>
      <c r="G23" s="27">
        <v>1.7014047368162699</v>
      </c>
      <c r="H23" s="29"/>
    </row>
    <row r="24" spans="2:8" x14ac:dyDescent="0.2">
      <c r="B24" s="25" t="s">
        <v>43</v>
      </c>
      <c r="C24" s="25" t="s">
        <v>44</v>
      </c>
      <c r="D24" s="25" t="s">
        <v>42</v>
      </c>
      <c r="E24" s="28">
        <v>68559</v>
      </c>
      <c r="F24" s="26">
        <v>77.512805400000005</v>
      </c>
      <c r="G24" s="27">
        <v>1.66640314013435</v>
      </c>
      <c r="H24" s="29"/>
    </row>
    <row r="25" spans="2:8" x14ac:dyDescent="0.2">
      <c r="B25" s="25" t="s">
        <v>50</v>
      </c>
      <c r="C25" s="25" t="s">
        <v>51</v>
      </c>
      <c r="D25" s="25" t="s">
        <v>47</v>
      </c>
      <c r="E25" s="28">
        <v>56678</v>
      </c>
      <c r="F25" s="26">
        <v>76.475625399999998</v>
      </c>
      <c r="G25" s="27">
        <v>1.64410540494124</v>
      </c>
      <c r="H25" s="29"/>
    </row>
    <row r="26" spans="2:8" x14ac:dyDescent="0.2">
      <c r="B26" s="25" t="s">
        <v>118</v>
      </c>
      <c r="C26" s="25" t="s">
        <v>119</v>
      </c>
      <c r="D26" s="25" t="s">
        <v>27</v>
      </c>
      <c r="E26" s="28">
        <v>653</v>
      </c>
      <c r="F26" s="26">
        <v>71.542680000000004</v>
      </c>
      <c r="G26" s="27">
        <v>1.5380548541677099</v>
      </c>
      <c r="H26" s="29"/>
    </row>
    <row r="27" spans="2:8" x14ac:dyDescent="0.2">
      <c r="B27" s="25" t="s">
        <v>264</v>
      </c>
      <c r="C27" s="25" t="s">
        <v>265</v>
      </c>
      <c r="D27" s="25" t="s">
        <v>42</v>
      </c>
      <c r="E27" s="28">
        <v>338478</v>
      </c>
      <c r="F27" s="26">
        <v>70.911141000000001</v>
      </c>
      <c r="G27" s="27">
        <v>1.5244777611017799</v>
      </c>
      <c r="H27" s="29"/>
    </row>
    <row r="28" spans="2:8" x14ac:dyDescent="0.2">
      <c r="B28" s="25" t="s">
        <v>266</v>
      </c>
      <c r="C28" s="25" t="s">
        <v>267</v>
      </c>
      <c r="D28" s="25" t="s">
        <v>129</v>
      </c>
      <c r="E28" s="28">
        <v>1605</v>
      </c>
      <c r="F28" s="26">
        <v>70.074299999999994</v>
      </c>
      <c r="G28" s="27">
        <v>1.50648699863361</v>
      </c>
      <c r="H28" s="29"/>
    </row>
    <row r="29" spans="2:8" x14ac:dyDescent="0.2">
      <c r="B29" s="25" t="s">
        <v>268</v>
      </c>
      <c r="C29" s="25" t="s">
        <v>269</v>
      </c>
      <c r="D29" s="25" t="s">
        <v>93</v>
      </c>
      <c r="E29" s="28">
        <v>6294</v>
      </c>
      <c r="F29" s="26">
        <v>67.345799999999997</v>
      </c>
      <c r="G29" s="27">
        <v>1.4478285493052201</v>
      </c>
      <c r="H29" s="29"/>
    </row>
    <row r="30" spans="2:8" x14ac:dyDescent="0.2">
      <c r="B30" s="25" t="s">
        <v>40</v>
      </c>
      <c r="C30" s="25" t="s">
        <v>41</v>
      </c>
      <c r="D30" s="25" t="s">
        <v>42</v>
      </c>
      <c r="E30" s="28">
        <v>5483</v>
      </c>
      <c r="F30" s="26">
        <v>67.221580000000003</v>
      </c>
      <c r="G30" s="27">
        <v>1.44515801510124</v>
      </c>
      <c r="H30" s="29"/>
    </row>
    <row r="31" spans="2:8" x14ac:dyDescent="0.2">
      <c r="B31" s="25" t="s">
        <v>226</v>
      </c>
      <c r="C31" s="25" t="s">
        <v>227</v>
      </c>
      <c r="D31" s="25" t="s">
        <v>71</v>
      </c>
      <c r="E31" s="28">
        <v>5306</v>
      </c>
      <c r="F31" s="26">
        <v>65.263800000000003</v>
      </c>
      <c r="G31" s="27">
        <v>1.4030688309611901</v>
      </c>
      <c r="H31" s="29"/>
    </row>
    <row r="32" spans="2:8" x14ac:dyDescent="0.2">
      <c r="B32" s="25" t="s">
        <v>89</v>
      </c>
      <c r="C32" s="25" t="s">
        <v>90</v>
      </c>
      <c r="D32" s="25" t="s">
        <v>68</v>
      </c>
      <c r="E32" s="28">
        <v>1123</v>
      </c>
      <c r="F32" s="26">
        <v>58.856430000000003</v>
      </c>
      <c r="G32" s="27">
        <v>1.26532047528108</v>
      </c>
      <c r="H32" s="29"/>
    </row>
    <row r="33" spans="2:8" x14ac:dyDescent="0.2">
      <c r="B33" s="25" t="s">
        <v>270</v>
      </c>
      <c r="C33" s="25" t="s">
        <v>271</v>
      </c>
      <c r="D33" s="25" t="s">
        <v>272</v>
      </c>
      <c r="E33" s="28">
        <v>33964</v>
      </c>
      <c r="F33" s="26">
        <v>57.925601999999998</v>
      </c>
      <c r="G33" s="27">
        <v>1.2453091404555601</v>
      </c>
      <c r="H33" s="29"/>
    </row>
    <row r="34" spans="2:8" x14ac:dyDescent="0.2">
      <c r="B34" s="25" t="s">
        <v>273</v>
      </c>
      <c r="C34" s="25" t="s">
        <v>274</v>
      </c>
      <c r="D34" s="25" t="s">
        <v>80</v>
      </c>
      <c r="E34" s="28">
        <v>17407</v>
      </c>
      <c r="F34" s="26">
        <v>56.659784999999999</v>
      </c>
      <c r="G34" s="27">
        <v>1.21809607014091</v>
      </c>
      <c r="H34" s="29"/>
    </row>
    <row r="35" spans="2:8" x14ac:dyDescent="0.2">
      <c r="B35" s="25" t="s">
        <v>197</v>
      </c>
      <c r="C35" s="25" t="s">
        <v>198</v>
      </c>
      <c r="D35" s="25" t="s">
        <v>199</v>
      </c>
      <c r="E35" s="28">
        <v>20298</v>
      </c>
      <c r="F35" s="26">
        <v>53.332994999999997</v>
      </c>
      <c r="G35" s="27">
        <v>1.1465753288394001</v>
      </c>
      <c r="H35" s="29"/>
    </row>
    <row r="36" spans="2:8" x14ac:dyDescent="0.2">
      <c r="B36" s="25" t="s">
        <v>275</v>
      </c>
      <c r="C36" s="25" t="s">
        <v>276</v>
      </c>
      <c r="D36" s="25" t="s">
        <v>36</v>
      </c>
      <c r="E36" s="28">
        <v>27371</v>
      </c>
      <c r="F36" s="26">
        <v>49.675627900000002</v>
      </c>
      <c r="G36" s="27">
        <v>1.06794770094472</v>
      </c>
      <c r="H36" s="29"/>
    </row>
    <row r="37" spans="2:8" x14ac:dyDescent="0.2">
      <c r="B37" s="25" t="s">
        <v>75</v>
      </c>
      <c r="C37" s="25" t="s">
        <v>76</v>
      </c>
      <c r="D37" s="25" t="s">
        <v>77</v>
      </c>
      <c r="E37" s="28">
        <v>1974</v>
      </c>
      <c r="F37" s="26">
        <v>47.427323999999999</v>
      </c>
      <c r="G37" s="27">
        <v>1.0196127108794999</v>
      </c>
      <c r="H37" s="29"/>
    </row>
    <row r="38" spans="2:8" x14ac:dyDescent="0.2">
      <c r="B38" s="25" t="s">
        <v>277</v>
      </c>
      <c r="C38" s="25" t="s">
        <v>278</v>
      </c>
      <c r="D38" s="25" t="s">
        <v>39</v>
      </c>
      <c r="E38" s="28">
        <v>11529</v>
      </c>
      <c r="F38" s="26">
        <v>46.657862999999999</v>
      </c>
      <c r="G38" s="27">
        <v>1.00307051220673</v>
      </c>
      <c r="H38" s="29"/>
    </row>
    <row r="39" spans="2:8" x14ac:dyDescent="0.2">
      <c r="B39" s="25" t="s">
        <v>213</v>
      </c>
      <c r="C39" s="25" t="s">
        <v>214</v>
      </c>
      <c r="D39" s="25" t="s">
        <v>215</v>
      </c>
      <c r="E39" s="28">
        <v>13142</v>
      </c>
      <c r="F39" s="26">
        <v>42.415804999999999</v>
      </c>
      <c r="G39" s="27">
        <v>0.91187295155396897</v>
      </c>
      <c r="H39" s="29"/>
    </row>
    <row r="40" spans="2:8" x14ac:dyDescent="0.2">
      <c r="B40" s="25" t="s">
        <v>279</v>
      </c>
      <c r="C40" s="25" t="s">
        <v>280</v>
      </c>
      <c r="D40" s="25" t="s">
        <v>68</v>
      </c>
      <c r="E40" s="28">
        <v>1007</v>
      </c>
      <c r="F40" s="26">
        <v>41.34742</v>
      </c>
      <c r="G40" s="27">
        <v>0.88890435804628998</v>
      </c>
      <c r="H40" s="29"/>
    </row>
    <row r="41" spans="2:8" x14ac:dyDescent="0.2">
      <c r="B41" s="25" t="s">
        <v>281</v>
      </c>
      <c r="C41" s="25" t="s">
        <v>282</v>
      </c>
      <c r="D41" s="25" t="s">
        <v>283</v>
      </c>
      <c r="E41" s="28">
        <v>9742</v>
      </c>
      <c r="F41" s="26">
        <v>41.077143</v>
      </c>
      <c r="G41" s="27">
        <v>0.88309382855787999</v>
      </c>
      <c r="H41" s="29"/>
    </row>
    <row r="42" spans="2:8" x14ac:dyDescent="0.2">
      <c r="B42" s="25" t="s">
        <v>284</v>
      </c>
      <c r="C42" s="25" t="s">
        <v>285</v>
      </c>
      <c r="D42" s="25" t="s">
        <v>77</v>
      </c>
      <c r="E42" s="28">
        <v>311</v>
      </c>
      <c r="F42" s="26">
        <v>40.741</v>
      </c>
      <c r="G42" s="27">
        <v>0.87586728388769797</v>
      </c>
      <c r="H42" s="29"/>
    </row>
    <row r="43" spans="2:8" x14ac:dyDescent="0.2">
      <c r="B43" s="25" t="s">
        <v>205</v>
      </c>
      <c r="C43" s="25" t="s">
        <v>206</v>
      </c>
      <c r="D43" s="25" t="s">
        <v>96</v>
      </c>
      <c r="E43" s="28">
        <v>2219</v>
      </c>
      <c r="F43" s="26">
        <v>40.310353999999997</v>
      </c>
      <c r="G43" s="27">
        <v>0.86660907367348905</v>
      </c>
      <c r="H43" s="29"/>
    </row>
    <row r="44" spans="2:8" x14ac:dyDescent="0.2">
      <c r="B44" s="25" t="s">
        <v>286</v>
      </c>
      <c r="C44" s="25" t="s">
        <v>287</v>
      </c>
      <c r="D44" s="25" t="s">
        <v>288</v>
      </c>
      <c r="E44" s="28">
        <v>495</v>
      </c>
      <c r="F44" s="26">
        <v>39.728700000000003</v>
      </c>
      <c r="G44" s="27">
        <v>0.85410442947863796</v>
      </c>
      <c r="H44" s="29"/>
    </row>
    <row r="45" spans="2:8" x14ac:dyDescent="0.2">
      <c r="B45" s="25" t="s">
        <v>289</v>
      </c>
      <c r="C45" s="25" t="s">
        <v>290</v>
      </c>
      <c r="D45" s="25" t="s">
        <v>93</v>
      </c>
      <c r="E45" s="28">
        <v>1713</v>
      </c>
      <c r="F45" s="26">
        <v>39.068390999999998</v>
      </c>
      <c r="G45" s="27">
        <v>0.83990882676008405</v>
      </c>
      <c r="H45" s="29"/>
    </row>
    <row r="46" spans="2:8" x14ac:dyDescent="0.2">
      <c r="B46" s="25" t="s">
        <v>97</v>
      </c>
      <c r="C46" s="25" t="s">
        <v>98</v>
      </c>
      <c r="D46" s="25" t="s">
        <v>88</v>
      </c>
      <c r="E46" s="28">
        <v>4693</v>
      </c>
      <c r="F46" s="26">
        <v>36.886980000000001</v>
      </c>
      <c r="G46" s="27">
        <v>0.79301192860803205</v>
      </c>
      <c r="H46" s="29"/>
    </row>
    <row r="47" spans="2:8" x14ac:dyDescent="0.2">
      <c r="B47" s="25" t="s">
        <v>58</v>
      </c>
      <c r="C47" s="25" t="s">
        <v>59</v>
      </c>
      <c r="D47" s="25" t="s">
        <v>60</v>
      </c>
      <c r="E47" s="28">
        <v>8704</v>
      </c>
      <c r="F47" s="26">
        <v>36.165120000000002</v>
      </c>
      <c r="G47" s="27">
        <v>0.77749307640638798</v>
      </c>
      <c r="H47" s="29"/>
    </row>
    <row r="48" spans="2:8" x14ac:dyDescent="0.2">
      <c r="B48" s="25" t="s">
        <v>216</v>
      </c>
      <c r="C48" s="25" t="s">
        <v>217</v>
      </c>
      <c r="D48" s="25" t="s">
        <v>218</v>
      </c>
      <c r="E48" s="28">
        <v>1999</v>
      </c>
      <c r="F48" s="26">
        <v>35.948017</v>
      </c>
      <c r="G48" s="27">
        <v>0.77282570410492601</v>
      </c>
      <c r="H48" s="29"/>
    </row>
    <row r="49" spans="2:8" x14ac:dyDescent="0.2">
      <c r="B49" s="25" t="s">
        <v>291</v>
      </c>
      <c r="C49" s="25" t="s">
        <v>292</v>
      </c>
      <c r="D49" s="25" t="s">
        <v>96</v>
      </c>
      <c r="E49" s="28">
        <v>1828</v>
      </c>
      <c r="F49" s="26">
        <v>35.225560000000002</v>
      </c>
      <c r="G49" s="27">
        <v>0.75729401734427604</v>
      </c>
      <c r="H49" s="29"/>
    </row>
    <row r="50" spans="2:8" x14ac:dyDescent="0.2">
      <c r="B50" s="25" t="s">
        <v>293</v>
      </c>
      <c r="C50" s="25" t="s">
        <v>294</v>
      </c>
      <c r="D50" s="25" t="s">
        <v>96</v>
      </c>
      <c r="E50" s="28">
        <v>2072</v>
      </c>
      <c r="F50" s="26">
        <v>34.643839999999997</v>
      </c>
      <c r="G50" s="27">
        <v>0.74478795425345501</v>
      </c>
      <c r="H50" s="29"/>
    </row>
    <row r="51" spans="2:8" x14ac:dyDescent="0.2">
      <c r="B51" s="25" t="s">
        <v>54</v>
      </c>
      <c r="C51" s="25" t="s">
        <v>55</v>
      </c>
      <c r="D51" s="25" t="s">
        <v>39</v>
      </c>
      <c r="E51" s="28">
        <v>19240</v>
      </c>
      <c r="F51" s="26">
        <v>31.411224000000001</v>
      </c>
      <c r="G51" s="27">
        <v>0.67529180551454504</v>
      </c>
      <c r="H51" s="29"/>
    </row>
    <row r="52" spans="2:8" x14ac:dyDescent="0.2">
      <c r="B52" s="25" t="s">
        <v>105</v>
      </c>
      <c r="C52" s="25" t="s">
        <v>106</v>
      </c>
      <c r="D52" s="25" t="s">
        <v>107</v>
      </c>
      <c r="E52" s="28">
        <v>310</v>
      </c>
      <c r="F52" s="26">
        <v>25.31305</v>
      </c>
      <c r="G52" s="27">
        <v>0.544190676478572</v>
      </c>
      <c r="H52" s="29"/>
    </row>
    <row r="53" spans="2:8" x14ac:dyDescent="0.2">
      <c r="B53" s="25" t="s">
        <v>69</v>
      </c>
      <c r="C53" s="25" t="s">
        <v>70</v>
      </c>
      <c r="D53" s="25" t="s">
        <v>71</v>
      </c>
      <c r="E53" s="28">
        <v>235</v>
      </c>
      <c r="F53" s="26">
        <v>24.980499999999999</v>
      </c>
      <c r="G53" s="27">
        <v>0.53704137564509102</v>
      </c>
      <c r="H53" s="29"/>
    </row>
    <row r="54" spans="2:8" x14ac:dyDescent="0.2">
      <c r="B54" s="25" t="s">
        <v>132</v>
      </c>
      <c r="C54" s="25" t="s">
        <v>133</v>
      </c>
      <c r="D54" s="25" t="s">
        <v>36</v>
      </c>
      <c r="E54" s="28">
        <v>1933</v>
      </c>
      <c r="F54" s="26">
        <v>24.228221999999999</v>
      </c>
      <c r="G54" s="27">
        <v>0.52086858438840899</v>
      </c>
      <c r="H54" s="29"/>
    </row>
    <row r="55" spans="2:8" x14ac:dyDescent="0.2">
      <c r="B55" s="25" t="s">
        <v>295</v>
      </c>
      <c r="C55" s="25" t="s">
        <v>296</v>
      </c>
      <c r="D55" s="25" t="s">
        <v>221</v>
      </c>
      <c r="E55" s="28">
        <v>497</v>
      </c>
      <c r="F55" s="26">
        <v>23.199960000000001</v>
      </c>
      <c r="G55" s="27">
        <v>0.498762572138711</v>
      </c>
      <c r="H55" s="29"/>
    </row>
    <row r="56" spans="2:8" x14ac:dyDescent="0.2">
      <c r="B56" s="25" t="s">
        <v>297</v>
      </c>
      <c r="C56" s="25" t="s">
        <v>298</v>
      </c>
      <c r="D56" s="25" t="s">
        <v>39</v>
      </c>
      <c r="E56" s="28">
        <v>1091</v>
      </c>
      <c r="F56" s="26">
        <v>23.09647</v>
      </c>
      <c r="G56" s="27">
        <v>0.49653770026002603</v>
      </c>
      <c r="H56" s="29"/>
    </row>
    <row r="57" spans="2:8" x14ac:dyDescent="0.2">
      <c r="B57" s="25" t="s">
        <v>120</v>
      </c>
      <c r="C57" s="25" t="s">
        <v>121</v>
      </c>
      <c r="D57" s="25" t="s">
        <v>80</v>
      </c>
      <c r="E57" s="28">
        <v>214</v>
      </c>
      <c r="F57" s="26">
        <v>23.086320000000001</v>
      </c>
      <c r="G57" s="27">
        <v>0.49631949125849301</v>
      </c>
      <c r="H57" s="29"/>
    </row>
    <row r="58" spans="2:8" x14ac:dyDescent="0.2">
      <c r="B58" s="25" t="s">
        <v>299</v>
      </c>
      <c r="C58" s="25" t="s">
        <v>300</v>
      </c>
      <c r="D58" s="25" t="s">
        <v>42</v>
      </c>
      <c r="E58" s="28">
        <v>6933</v>
      </c>
      <c r="F58" s="26">
        <v>22.005341999999999</v>
      </c>
      <c r="G58" s="27">
        <v>0.47308016809994602</v>
      </c>
      <c r="H58" s="29"/>
    </row>
    <row r="59" spans="2:8" x14ac:dyDescent="0.2">
      <c r="B59" s="25" t="s">
        <v>224</v>
      </c>
      <c r="C59" s="25" t="s">
        <v>225</v>
      </c>
      <c r="D59" s="25" t="s">
        <v>83</v>
      </c>
      <c r="E59" s="28">
        <v>2316</v>
      </c>
      <c r="F59" s="26">
        <v>21.812087999999999</v>
      </c>
      <c r="G59" s="27">
        <v>0.46892551170760299</v>
      </c>
      <c r="H59" s="29"/>
    </row>
    <row r="60" spans="2:8" x14ac:dyDescent="0.2">
      <c r="B60" s="25" t="s">
        <v>301</v>
      </c>
      <c r="C60" s="25" t="s">
        <v>302</v>
      </c>
      <c r="D60" s="25" t="s">
        <v>42</v>
      </c>
      <c r="E60" s="28">
        <v>24683</v>
      </c>
      <c r="F60" s="26">
        <v>20.1018352</v>
      </c>
      <c r="G60" s="27">
        <v>0.43215777221428298</v>
      </c>
      <c r="H60" s="29"/>
    </row>
    <row r="61" spans="2:8" x14ac:dyDescent="0.2">
      <c r="B61" s="25" t="s">
        <v>303</v>
      </c>
      <c r="C61" s="25" t="s">
        <v>304</v>
      </c>
      <c r="D61" s="25" t="s">
        <v>60</v>
      </c>
      <c r="E61" s="28">
        <v>63</v>
      </c>
      <c r="F61" s="26">
        <v>19.296900000000001</v>
      </c>
      <c r="G61" s="27">
        <v>0.414852934156072</v>
      </c>
      <c r="H61" s="29"/>
    </row>
    <row r="62" spans="2:8" x14ac:dyDescent="0.2">
      <c r="B62" s="25" t="s">
        <v>242</v>
      </c>
      <c r="C62" s="25" t="s">
        <v>243</v>
      </c>
      <c r="D62" s="25" t="s">
        <v>71</v>
      </c>
      <c r="E62" s="28">
        <v>1243</v>
      </c>
      <c r="F62" s="26">
        <v>18.94332</v>
      </c>
      <c r="G62" s="27">
        <v>0.40725152147015298</v>
      </c>
      <c r="H62" s="29"/>
    </row>
    <row r="63" spans="2:8" x14ac:dyDescent="0.2">
      <c r="B63" s="25" t="s">
        <v>222</v>
      </c>
      <c r="C63" s="25" t="s">
        <v>223</v>
      </c>
      <c r="D63" s="25" t="s">
        <v>80</v>
      </c>
      <c r="E63" s="28">
        <v>1664</v>
      </c>
      <c r="F63" s="26">
        <v>16.352128</v>
      </c>
      <c r="G63" s="27">
        <v>0.35154497771640297</v>
      </c>
      <c r="H63" s="29"/>
    </row>
    <row r="64" spans="2:8" x14ac:dyDescent="0.2">
      <c r="B64" s="25" t="s">
        <v>305</v>
      </c>
      <c r="C64" s="25" t="s">
        <v>306</v>
      </c>
      <c r="D64" s="25" t="s">
        <v>215</v>
      </c>
      <c r="E64" s="28">
        <v>7699</v>
      </c>
      <c r="F64" s="26">
        <v>15.705959999999999</v>
      </c>
      <c r="G64" s="27">
        <v>0.33765338420875401</v>
      </c>
      <c r="H64" s="29"/>
    </row>
    <row r="65" spans="2:8" x14ac:dyDescent="0.2">
      <c r="B65" s="25" t="s">
        <v>237</v>
      </c>
      <c r="C65" s="25" t="s">
        <v>238</v>
      </c>
      <c r="D65" s="25" t="s">
        <v>68</v>
      </c>
      <c r="E65" s="28">
        <v>219</v>
      </c>
      <c r="F65" s="26">
        <v>15.6585</v>
      </c>
      <c r="G65" s="27">
        <v>0.33663306901537798</v>
      </c>
      <c r="H65" s="29"/>
    </row>
    <row r="66" spans="2:8" x14ac:dyDescent="0.2">
      <c r="B66" s="25" t="s">
        <v>307</v>
      </c>
      <c r="C66" s="25" t="s">
        <v>308</v>
      </c>
      <c r="D66" s="25" t="s">
        <v>80</v>
      </c>
      <c r="E66" s="28">
        <v>5228</v>
      </c>
      <c r="F66" s="26">
        <v>15.63172</v>
      </c>
      <c r="G66" s="27">
        <v>0.33605734122611097</v>
      </c>
      <c r="H66" s="29"/>
    </row>
    <row r="67" spans="2:8" x14ac:dyDescent="0.2">
      <c r="B67" s="25" t="s">
        <v>309</v>
      </c>
      <c r="C67" s="25" t="s">
        <v>310</v>
      </c>
      <c r="D67" s="25" t="s">
        <v>288</v>
      </c>
      <c r="E67" s="28">
        <v>279</v>
      </c>
      <c r="F67" s="26">
        <v>12.429449999999999</v>
      </c>
      <c r="G67" s="27">
        <v>0.26721358365572601</v>
      </c>
      <c r="H67" s="29"/>
    </row>
    <row r="68" spans="2:8" x14ac:dyDescent="0.2">
      <c r="B68" s="25" t="s">
        <v>311</v>
      </c>
      <c r="C68" s="25" t="s">
        <v>312</v>
      </c>
      <c r="D68" s="25" t="s">
        <v>60</v>
      </c>
      <c r="E68" s="28">
        <v>70</v>
      </c>
      <c r="F68" s="26">
        <v>12.168799999999999</v>
      </c>
      <c r="G68" s="27">
        <v>0.261610019493204</v>
      </c>
      <c r="H68" s="29"/>
    </row>
    <row r="69" spans="2:8" x14ac:dyDescent="0.2">
      <c r="B69" s="25" t="s">
        <v>313</v>
      </c>
      <c r="C69" s="25" t="s">
        <v>314</v>
      </c>
      <c r="D69" s="25" t="s">
        <v>202</v>
      </c>
      <c r="E69" s="28">
        <v>1677</v>
      </c>
      <c r="F69" s="26">
        <v>11.488288499999999</v>
      </c>
      <c r="G69" s="27">
        <v>0.24698009486790401</v>
      </c>
      <c r="H69" s="29"/>
    </row>
    <row r="70" spans="2:8" x14ac:dyDescent="0.2">
      <c r="B70" s="25" t="s">
        <v>94</v>
      </c>
      <c r="C70" s="25" t="s">
        <v>95</v>
      </c>
      <c r="D70" s="25" t="s">
        <v>96</v>
      </c>
      <c r="E70" s="28">
        <v>111</v>
      </c>
      <c r="F70" s="26">
        <v>10.313565000000001</v>
      </c>
      <c r="G70" s="27">
        <v>0.22172539122135501</v>
      </c>
      <c r="H70" s="29"/>
    </row>
    <row r="71" spans="2:8" x14ac:dyDescent="0.2">
      <c r="B71" s="25" t="s">
        <v>315</v>
      </c>
      <c r="C71" s="25" t="s">
        <v>316</v>
      </c>
      <c r="D71" s="25" t="s">
        <v>88</v>
      </c>
      <c r="E71" s="28">
        <v>5143</v>
      </c>
      <c r="F71" s="26">
        <v>9.1380824</v>
      </c>
      <c r="G71" s="27">
        <v>0.19645436812130199</v>
      </c>
      <c r="H71" s="29"/>
    </row>
    <row r="72" spans="2:8" x14ac:dyDescent="0.2">
      <c r="B72" s="25" t="s">
        <v>317</v>
      </c>
      <c r="C72" s="25" t="s">
        <v>318</v>
      </c>
      <c r="D72" s="25" t="s">
        <v>71</v>
      </c>
      <c r="E72" s="28">
        <v>489</v>
      </c>
      <c r="F72" s="26">
        <v>8.5530989999999996</v>
      </c>
      <c r="G72" s="27">
        <v>0.183878147074264</v>
      </c>
      <c r="H72" s="29"/>
    </row>
    <row r="73" spans="2:8" x14ac:dyDescent="0.2">
      <c r="B73" s="25" t="s">
        <v>319</v>
      </c>
      <c r="C73" s="25" t="s">
        <v>320</v>
      </c>
      <c r="D73" s="25" t="s">
        <v>60</v>
      </c>
      <c r="E73" s="28">
        <v>193</v>
      </c>
      <c r="F73" s="26">
        <v>8.1079299999999996</v>
      </c>
      <c r="G73" s="27">
        <v>0.17430771525125999</v>
      </c>
      <c r="H73" s="29"/>
    </row>
    <row r="74" spans="2:8" x14ac:dyDescent="0.2">
      <c r="B74" s="25" t="s">
        <v>321</v>
      </c>
      <c r="C74" s="25" t="s">
        <v>322</v>
      </c>
      <c r="D74" s="25" t="s">
        <v>323</v>
      </c>
      <c r="E74" s="28">
        <v>300</v>
      </c>
      <c r="F74" s="26">
        <v>7.4175000000000004</v>
      </c>
      <c r="G74" s="27">
        <v>0.159464558509536</v>
      </c>
      <c r="H74" s="29"/>
    </row>
    <row r="75" spans="2:8" x14ac:dyDescent="0.2">
      <c r="B75" s="25" t="s">
        <v>324</v>
      </c>
      <c r="C75" s="25" t="s">
        <v>325</v>
      </c>
      <c r="D75" s="25" t="s">
        <v>326</v>
      </c>
      <c r="E75" s="28">
        <v>378</v>
      </c>
      <c r="F75" s="26">
        <v>6.3428399999999998</v>
      </c>
      <c r="G75" s="27">
        <v>0.13636106239253401</v>
      </c>
      <c r="H75" s="29"/>
    </row>
    <row r="76" spans="2:8" x14ac:dyDescent="0.2">
      <c r="B76" s="25" t="s">
        <v>327</v>
      </c>
      <c r="C76" s="25" t="s">
        <v>328</v>
      </c>
      <c r="D76" s="25" t="s">
        <v>112</v>
      </c>
      <c r="E76" s="28">
        <v>1672</v>
      </c>
      <c r="F76" s="26">
        <v>6.2399040000000001</v>
      </c>
      <c r="G76" s="27">
        <v>0.13414810064063201</v>
      </c>
      <c r="H76" s="29"/>
    </row>
    <row r="77" spans="2:8" x14ac:dyDescent="0.2">
      <c r="B77" s="25" t="s">
        <v>329</v>
      </c>
      <c r="C77" s="25" t="s">
        <v>330</v>
      </c>
      <c r="D77" s="25" t="s">
        <v>283</v>
      </c>
      <c r="E77" s="28">
        <v>110</v>
      </c>
      <c r="F77" s="26">
        <v>2.98672</v>
      </c>
      <c r="G77" s="27">
        <v>6.4209772321078704E-2</v>
      </c>
      <c r="H77" s="29"/>
    </row>
    <row r="78" spans="2:8" x14ac:dyDescent="0.2">
      <c r="B78" s="25" t="s">
        <v>331</v>
      </c>
      <c r="C78" s="25" t="s">
        <v>332</v>
      </c>
      <c r="D78" s="25" t="s">
        <v>96</v>
      </c>
      <c r="E78" s="28">
        <v>104</v>
      </c>
      <c r="F78" s="26">
        <v>2.4280879999999998</v>
      </c>
      <c r="G78" s="27">
        <v>5.2200064838867799E-2</v>
      </c>
      <c r="H78" s="29"/>
    </row>
    <row r="79" spans="2:8" x14ac:dyDescent="0.2">
      <c r="B79" s="25" t="s">
        <v>333</v>
      </c>
      <c r="C79" s="25" t="s">
        <v>334</v>
      </c>
      <c r="D79" s="25" t="s">
        <v>323</v>
      </c>
      <c r="E79" s="28">
        <v>146</v>
      </c>
      <c r="F79" s="26">
        <v>2.139046</v>
      </c>
      <c r="G79" s="27">
        <v>4.5986117427918902E-2</v>
      </c>
      <c r="H79" s="29"/>
    </row>
    <row r="80" spans="2:8" x14ac:dyDescent="0.2">
      <c r="B80" s="25" t="s">
        <v>335</v>
      </c>
      <c r="C80" s="25" t="s">
        <v>336</v>
      </c>
      <c r="D80" s="25" t="s">
        <v>47</v>
      </c>
      <c r="E80" s="28">
        <v>440</v>
      </c>
      <c r="F80" s="26">
        <v>1.3340799999999999</v>
      </c>
      <c r="G80" s="27">
        <v>2.8680617218254299E-2</v>
      </c>
      <c r="H80" s="29"/>
    </row>
    <row r="81" spans="2:9" x14ac:dyDescent="0.2">
      <c r="B81" s="24" t="s">
        <v>134</v>
      </c>
      <c r="C81" s="24"/>
      <c r="D81" s="24"/>
      <c r="E81" s="24"/>
      <c r="F81" s="30">
        <f>SUM(F7:F80)</f>
        <v>4632.3010668000006</v>
      </c>
      <c r="G81" s="31">
        <f>SUM(G7:G80)</f>
        <v>99.587171486419166</v>
      </c>
      <c r="H81" s="24"/>
      <c r="I81" s="18"/>
    </row>
    <row r="82" spans="2:9" x14ac:dyDescent="0.2">
      <c r="B82" s="24" t="s">
        <v>135</v>
      </c>
      <c r="C82" s="24"/>
      <c r="D82" s="24"/>
      <c r="E82" s="24"/>
      <c r="F82" s="32" t="s">
        <v>136</v>
      </c>
      <c r="G82" s="33" t="s">
        <v>136</v>
      </c>
      <c r="H82" s="24"/>
      <c r="I82" s="18"/>
    </row>
    <row r="83" spans="2:9" x14ac:dyDescent="0.2">
      <c r="B83" s="24" t="s">
        <v>134</v>
      </c>
      <c r="C83" s="24"/>
      <c r="D83" s="24"/>
      <c r="E83" s="24"/>
      <c r="F83" s="34" t="s">
        <v>136</v>
      </c>
      <c r="G83" s="35" t="s">
        <v>136</v>
      </c>
      <c r="H83" s="24"/>
      <c r="I83" s="18"/>
    </row>
    <row r="84" spans="2:9" x14ac:dyDescent="0.2">
      <c r="B84" s="36" t="s">
        <v>137</v>
      </c>
      <c r="C84" s="36"/>
      <c r="D84" s="36"/>
      <c r="E84" s="36"/>
      <c r="F84" s="37">
        <f>F81</f>
        <v>4632.3010668000006</v>
      </c>
      <c r="G84" s="38">
        <f>G81</f>
        <v>99.587171486419166</v>
      </c>
      <c r="H84" s="24"/>
      <c r="I84" s="18"/>
    </row>
    <row r="85" spans="2:9" x14ac:dyDescent="0.2">
      <c r="B85" s="24" t="s">
        <v>155</v>
      </c>
      <c r="C85" s="24"/>
      <c r="D85" s="24"/>
      <c r="E85" s="24"/>
      <c r="F85" s="30">
        <v>140.63095129999999</v>
      </c>
      <c r="G85" s="31">
        <v>3.0233437899333402</v>
      </c>
      <c r="H85" s="29">
        <v>5.163222E-2</v>
      </c>
      <c r="I85" s="19"/>
    </row>
    <row r="86" spans="2:9" x14ac:dyDescent="0.2">
      <c r="B86" s="25"/>
      <c r="C86" s="25"/>
      <c r="D86" s="25"/>
      <c r="E86" s="25"/>
      <c r="F86" s="26"/>
      <c r="G86" s="27"/>
      <c r="H86" s="25"/>
    </row>
    <row r="87" spans="2:9" x14ac:dyDescent="0.2">
      <c r="B87" s="24" t="s">
        <v>157</v>
      </c>
      <c r="C87" s="25"/>
      <c r="D87" s="25"/>
      <c r="E87" s="25"/>
      <c r="F87" s="137">
        <v>3</v>
      </c>
      <c r="G87" s="137">
        <f>F87/F89*100</f>
        <v>6.4495271389094389E-2</v>
      </c>
      <c r="H87" s="25"/>
    </row>
    <row r="88" spans="2:9" x14ac:dyDescent="0.2">
      <c r="B88" s="50" t="s">
        <v>158</v>
      </c>
      <c r="C88" s="50"/>
      <c r="D88" s="50"/>
      <c r="E88" s="50"/>
      <c r="F88" s="30">
        <f>F89-(F81+F85+F87)</f>
        <v>-124.42821730000014</v>
      </c>
      <c r="G88" s="31">
        <f>G89-(G81+G85+G87)</f>
        <v>-2.6750105477415929</v>
      </c>
      <c r="H88" s="24"/>
      <c r="I88" s="18"/>
    </row>
    <row r="89" spans="2:9" x14ac:dyDescent="0.2">
      <c r="B89" s="46" t="s">
        <v>156</v>
      </c>
      <c r="C89" s="46"/>
      <c r="D89" s="46"/>
      <c r="E89" s="46"/>
      <c r="F89" s="47">
        <v>4651.5038008000001</v>
      </c>
      <c r="G89" s="48">
        <v>100</v>
      </c>
      <c r="H89" s="49"/>
      <c r="I89" s="18"/>
    </row>
    <row r="91" spans="2:9" x14ac:dyDescent="0.2">
      <c r="B91" s="18" t="s">
        <v>159</v>
      </c>
    </row>
    <row r="93" spans="2:9" x14ac:dyDescent="0.2">
      <c r="B93" s="51" t="s">
        <v>7</v>
      </c>
      <c r="C93" s="51" t="s">
        <v>160</v>
      </c>
      <c r="D93" s="51" t="s">
        <v>161</v>
      </c>
      <c r="E93" s="51" t="s">
        <v>0</v>
      </c>
      <c r="F93" s="52" t="s">
        <v>162</v>
      </c>
      <c r="G93" s="53" t="s">
        <v>163</v>
      </c>
    </row>
    <row r="94" spans="2:9" x14ac:dyDescent="0.2">
      <c r="B94" s="54" t="s">
        <v>164</v>
      </c>
      <c r="C94" s="54" t="s">
        <v>165</v>
      </c>
      <c r="D94" s="54" t="s">
        <v>166</v>
      </c>
      <c r="E94" s="55">
        <v>65</v>
      </c>
      <c r="F94" s="56">
        <v>14.759745000000001</v>
      </c>
      <c r="G94" s="57">
        <v>0.31731125313627601</v>
      </c>
    </row>
    <row r="95" spans="2:9" x14ac:dyDescent="0.2">
      <c r="B95" s="51"/>
      <c r="C95" s="51"/>
      <c r="D95" s="51"/>
      <c r="E95" s="51"/>
      <c r="F95" s="52">
        <f>SUM(F94:F94)</f>
        <v>14.759745000000001</v>
      </c>
      <c r="G95" s="53">
        <f>SUM(G94:G94)</f>
        <v>0.31731125313627601</v>
      </c>
    </row>
    <row r="97" spans="2:4" x14ac:dyDescent="0.2">
      <c r="B97" s="65" t="s">
        <v>182</v>
      </c>
    </row>
    <row r="98" spans="2:4" x14ac:dyDescent="0.2">
      <c r="B98" s="65"/>
    </row>
    <row r="99" spans="2:4" x14ac:dyDescent="0.2">
      <c r="B99" s="71" t="s">
        <v>1557</v>
      </c>
    </row>
    <row r="100" spans="2:4" x14ac:dyDescent="0.2">
      <c r="B100" s="71" t="s">
        <v>1592</v>
      </c>
    </row>
    <row r="101" spans="2:4" x14ac:dyDescent="0.2">
      <c r="B101" s="71" t="s">
        <v>1593</v>
      </c>
    </row>
    <row r="102" spans="2:4" x14ac:dyDescent="0.2">
      <c r="B102" s="65"/>
    </row>
    <row r="103" spans="2:4" x14ac:dyDescent="0.2">
      <c r="B103" s="72" t="s">
        <v>1559</v>
      </c>
      <c r="C103" s="69" t="s">
        <v>1589</v>
      </c>
      <c r="D103" s="69" t="s">
        <v>1560</v>
      </c>
    </row>
    <row r="104" spans="2:4" x14ac:dyDescent="0.2">
      <c r="B104" s="74" t="s">
        <v>1561</v>
      </c>
      <c r="C104" s="80">
        <v>10.048299999999999</v>
      </c>
      <c r="D104" s="81">
        <v>9.4414999999999996</v>
      </c>
    </row>
    <row r="105" spans="2:4" x14ac:dyDescent="0.2">
      <c r="B105" s="74" t="s">
        <v>1562</v>
      </c>
      <c r="C105" s="75">
        <v>9.9056999999999995</v>
      </c>
      <c r="D105" s="75">
        <v>9.2974999999999994</v>
      </c>
    </row>
    <row r="106" spans="2:4" x14ac:dyDescent="0.2">
      <c r="B106" s="65"/>
    </row>
    <row r="107" spans="2:4" x14ac:dyDescent="0.2">
      <c r="B107" s="65"/>
    </row>
    <row r="108" spans="2:4" x14ac:dyDescent="0.2">
      <c r="B108" s="71" t="s">
        <v>1619</v>
      </c>
    </row>
    <row r="109" spans="2:4" x14ac:dyDescent="0.2">
      <c r="B109" s="71"/>
    </row>
    <row r="110" spans="2:4" x14ac:dyDescent="0.2">
      <c r="B110" s="82" t="s">
        <v>1620</v>
      </c>
    </row>
    <row r="111" spans="2:4" x14ac:dyDescent="0.2">
      <c r="B111" s="83"/>
    </row>
    <row r="112" spans="2:4" x14ac:dyDescent="0.2">
      <c r="B112" s="82" t="s">
        <v>1621</v>
      </c>
    </row>
    <row r="113" spans="2:6" ht="22.5" x14ac:dyDescent="0.2">
      <c r="B113" s="84" t="s">
        <v>1595</v>
      </c>
      <c r="C113" s="85" t="s">
        <v>1596</v>
      </c>
      <c r="D113" s="85" t="s">
        <v>1597</v>
      </c>
      <c r="E113" s="85" t="s">
        <v>1598</v>
      </c>
      <c r="F113" s="85" t="s">
        <v>1599</v>
      </c>
    </row>
    <row r="114" spans="2:6" x14ac:dyDescent="0.2">
      <c r="B114" s="146" t="s">
        <v>145</v>
      </c>
      <c r="C114" s="147"/>
      <c r="D114" s="147"/>
      <c r="E114" s="147"/>
      <c r="F114" s="148"/>
    </row>
    <row r="115" spans="2:6" x14ac:dyDescent="0.2">
      <c r="B115" s="83" t="s">
        <v>1600</v>
      </c>
    </row>
    <row r="116" spans="2:6" x14ac:dyDescent="0.2">
      <c r="B116" s="83" t="s">
        <v>1622</v>
      </c>
    </row>
    <row r="117" spans="2:6" x14ac:dyDescent="0.2">
      <c r="B117" s="83"/>
    </row>
    <row r="118" spans="2:6" x14ac:dyDescent="0.2">
      <c r="B118" s="149" t="s">
        <v>1601</v>
      </c>
      <c r="C118" s="149" t="s">
        <v>1602</v>
      </c>
      <c r="D118" s="149" t="s">
        <v>1603</v>
      </c>
      <c r="E118" s="149" t="s">
        <v>1604</v>
      </c>
      <c r="F118" s="149" t="s">
        <v>1605</v>
      </c>
    </row>
    <row r="119" spans="2:6" x14ac:dyDescent="0.2">
      <c r="B119" s="150"/>
      <c r="C119" s="150"/>
      <c r="D119" s="150"/>
      <c r="E119" s="150"/>
      <c r="F119" s="150"/>
    </row>
    <row r="120" spans="2:6" ht="9.9499999999999993" customHeight="1" x14ac:dyDescent="0.2">
      <c r="B120" s="146" t="s">
        <v>145</v>
      </c>
      <c r="C120" s="147"/>
      <c r="D120" s="147"/>
      <c r="E120" s="147"/>
      <c r="F120" s="148"/>
    </row>
    <row r="121" spans="2:6" ht="9.9499999999999993" customHeight="1" x14ac:dyDescent="0.2">
      <c r="B121" s="83"/>
    </row>
    <row r="122" spans="2:6" x14ac:dyDescent="0.2">
      <c r="B122" s="86" t="s">
        <v>1623</v>
      </c>
      <c r="C122" s="87"/>
      <c r="D122" s="87"/>
      <c r="E122" s="87"/>
      <c r="F122" s="87"/>
    </row>
    <row r="123" spans="2:6" x14ac:dyDescent="0.2">
      <c r="B123" s="88"/>
      <c r="C123" s="87"/>
      <c r="D123" s="87"/>
      <c r="E123" s="87"/>
      <c r="F123" s="87"/>
    </row>
    <row r="124" spans="2:6" ht="22.5" x14ac:dyDescent="0.2">
      <c r="B124" s="84" t="s">
        <v>1595</v>
      </c>
      <c r="C124" s="85" t="s">
        <v>1596</v>
      </c>
      <c r="D124" s="85" t="s">
        <v>1597</v>
      </c>
      <c r="E124" s="85" t="s">
        <v>1598</v>
      </c>
      <c r="F124" s="85" t="s">
        <v>1599</v>
      </c>
    </row>
    <row r="125" spans="2:6" x14ac:dyDescent="0.2">
      <c r="B125" s="93" t="s">
        <v>164</v>
      </c>
      <c r="C125" s="94" t="s">
        <v>165</v>
      </c>
      <c r="D125" s="95">
        <v>23070.15</v>
      </c>
      <c r="E125" s="96">
        <v>22707.3</v>
      </c>
      <c r="F125" s="97">
        <f>167370.49/100000</f>
        <v>1.6737048999999999</v>
      </c>
    </row>
    <row r="126" spans="2:6" x14ac:dyDescent="0.2">
      <c r="B126" s="88"/>
      <c r="C126" s="87"/>
      <c r="D126" s="87"/>
      <c r="E126" s="87"/>
      <c r="F126" s="87"/>
    </row>
    <row r="127" spans="2:6" x14ac:dyDescent="0.2">
      <c r="B127" s="88" t="s">
        <v>1643</v>
      </c>
      <c r="C127" s="87"/>
      <c r="D127" s="87"/>
      <c r="E127" s="87"/>
      <c r="F127" s="87"/>
    </row>
    <row r="128" spans="2:6" x14ac:dyDescent="0.2">
      <c r="B128" s="87" t="s">
        <v>1624</v>
      </c>
      <c r="C128" s="89"/>
      <c r="D128" s="90"/>
      <c r="E128" s="91"/>
      <c r="F128" s="92"/>
    </row>
    <row r="129" spans="2:6" x14ac:dyDescent="0.2">
      <c r="B129" s="87" t="s">
        <v>1606</v>
      </c>
      <c r="C129" s="89"/>
      <c r="D129" s="90"/>
      <c r="E129" s="91"/>
      <c r="F129" s="92"/>
    </row>
    <row r="130" spans="2:6" x14ac:dyDescent="0.2">
      <c r="B130" s="151" t="s">
        <v>1601</v>
      </c>
      <c r="C130" s="151" t="s">
        <v>1602</v>
      </c>
      <c r="D130" s="151" t="s">
        <v>1603</v>
      </c>
      <c r="E130" s="151" t="s">
        <v>1604</v>
      </c>
      <c r="F130" s="151" t="s">
        <v>1605</v>
      </c>
    </row>
    <row r="131" spans="2:6" x14ac:dyDescent="0.2">
      <c r="B131" s="152"/>
      <c r="C131" s="152"/>
      <c r="D131" s="152"/>
      <c r="E131" s="152"/>
      <c r="F131" s="152"/>
    </row>
    <row r="132" spans="2:6" x14ac:dyDescent="0.2">
      <c r="B132" s="93">
        <v>9</v>
      </c>
      <c r="C132" s="94">
        <v>9</v>
      </c>
      <c r="D132" s="95">
        <v>136.69295249999999</v>
      </c>
      <c r="E132" s="96">
        <v>136.28043</v>
      </c>
      <c r="F132" s="97">
        <v>-0.41252249999998725</v>
      </c>
    </row>
    <row r="133" spans="2:6" x14ac:dyDescent="0.2">
      <c r="B133" s="98"/>
      <c r="C133" s="99"/>
      <c r="D133" s="99"/>
      <c r="E133" s="99"/>
      <c r="F133" s="13"/>
    </row>
    <row r="134" spans="2:6" x14ac:dyDescent="0.2">
      <c r="B134" s="100" t="s">
        <v>1625</v>
      </c>
      <c r="C134" s="101"/>
      <c r="D134" s="101"/>
      <c r="E134" s="102"/>
      <c r="F134" s="13"/>
    </row>
    <row r="135" spans="2:6" x14ac:dyDescent="0.2">
      <c r="B135" s="103"/>
      <c r="C135" s="101"/>
      <c r="D135" s="101"/>
      <c r="E135" s="102"/>
      <c r="F135" s="13"/>
    </row>
    <row r="136" spans="2:6" ht="22.5" x14ac:dyDescent="0.2">
      <c r="B136" s="84" t="s">
        <v>1595</v>
      </c>
      <c r="C136" s="85" t="s">
        <v>1607</v>
      </c>
      <c r="D136" s="85" t="s">
        <v>1608</v>
      </c>
      <c r="E136" s="85" t="s">
        <v>1609</v>
      </c>
      <c r="F136" s="13"/>
    </row>
    <row r="137" spans="2:6" x14ac:dyDescent="0.2">
      <c r="B137" s="146" t="s">
        <v>145</v>
      </c>
      <c r="C137" s="147"/>
      <c r="D137" s="147"/>
      <c r="E137" s="148"/>
      <c r="F137" s="13"/>
    </row>
    <row r="138" spans="2:6" x14ac:dyDescent="0.2">
      <c r="B138" s="88" t="s">
        <v>1610</v>
      </c>
      <c r="C138" s="87"/>
      <c r="D138" s="87"/>
      <c r="E138" s="87"/>
      <c r="F138" s="13"/>
    </row>
    <row r="139" spans="2:6" x14ac:dyDescent="0.2">
      <c r="B139" s="104"/>
      <c r="C139" s="105"/>
      <c r="D139" s="105"/>
      <c r="E139" s="104"/>
      <c r="F139" s="13"/>
    </row>
    <row r="140" spans="2:6" x14ac:dyDescent="0.2">
      <c r="B140" s="104" t="s">
        <v>1626</v>
      </c>
      <c r="C140" s="105"/>
      <c r="D140" s="105"/>
      <c r="E140" s="104"/>
      <c r="F140" s="13"/>
    </row>
    <row r="141" spans="2:6" x14ac:dyDescent="0.2">
      <c r="B141" s="104"/>
      <c r="C141" s="105"/>
      <c r="D141" s="105"/>
      <c r="E141" s="104"/>
      <c r="F141" s="13"/>
    </row>
    <row r="142" spans="2:6" x14ac:dyDescent="0.2">
      <c r="B142" s="149" t="s">
        <v>1611</v>
      </c>
      <c r="C142" s="149" t="s">
        <v>1612</v>
      </c>
      <c r="D142" s="149" t="s">
        <v>1613</v>
      </c>
      <c r="E142" s="104"/>
      <c r="F142" s="13"/>
    </row>
    <row r="143" spans="2:6" x14ac:dyDescent="0.2">
      <c r="B143" s="150"/>
      <c r="C143" s="150"/>
      <c r="D143" s="150"/>
      <c r="E143" s="104"/>
      <c r="F143" s="13"/>
    </row>
    <row r="144" spans="2:6" x14ac:dyDescent="0.2">
      <c r="B144" s="153" t="s">
        <v>145</v>
      </c>
      <c r="C144" s="153"/>
      <c r="D144" s="153"/>
      <c r="E144" s="99"/>
      <c r="F144" s="13"/>
    </row>
    <row r="145" spans="2:6" x14ac:dyDescent="0.2">
      <c r="B145" s="106"/>
      <c r="C145" s="106"/>
      <c r="D145" s="106"/>
      <c r="E145" s="99"/>
      <c r="F145" s="13"/>
    </row>
    <row r="146" spans="2:6" x14ac:dyDescent="0.2">
      <c r="B146" s="100" t="s">
        <v>1627</v>
      </c>
      <c r="C146" s="106"/>
      <c r="D146" s="106"/>
      <c r="E146" s="99"/>
      <c r="F146" s="13"/>
    </row>
    <row r="147" spans="2:6" x14ac:dyDescent="0.2">
      <c r="B147" s="106"/>
      <c r="C147" s="106"/>
      <c r="D147" s="106"/>
      <c r="E147" s="99"/>
      <c r="F147" s="13"/>
    </row>
    <row r="148" spans="2:6" ht="33.75" x14ac:dyDescent="0.2">
      <c r="B148" s="85" t="s">
        <v>1595</v>
      </c>
      <c r="C148" s="85" t="s">
        <v>1614</v>
      </c>
      <c r="D148" s="85" t="s">
        <v>1615</v>
      </c>
      <c r="E148" s="85" t="s">
        <v>1616</v>
      </c>
      <c r="F148" s="85" t="s">
        <v>1617</v>
      </c>
    </row>
    <row r="149" spans="2:6" x14ac:dyDescent="0.2">
      <c r="B149" s="154" t="s">
        <v>145</v>
      </c>
      <c r="C149" s="154"/>
      <c r="D149" s="154"/>
      <c r="E149" s="154"/>
      <c r="F149" s="154"/>
    </row>
    <row r="150" spans="2:6" x14ac:dyDescent="0.2">
      <c r="B150" s="107" t="s">
        <v>1618</v>
      </c>
      <c r="C150" s="106"/>
      <c r="D150" s="106"/>
      <c r="E150" s="99"/>
      <c r="F150" s="13"/>
    </row>
    <row r="151" spans="2:6" x14ac:dyDescent="0.2">
      <c r="B151" s="106"/>
      <c r="C151" s="106"/>
      <c r="D151" s="106"/>
      <c r="E151" s="99"/>
      <c r="F151" s="13"/>
    </row>
    <row r="152" spans="2:6" x14ac:dyDescent="0.2">
      <c r="B152" s="104" t="s">
        <v>1628</v>
      </c>
      <c r="C152" s="105"/>
      <c r="D152" s="105"/>
      <c r="E152" s="99"/>
      <c r="F152" s="13"/>
    </row>
    <row r="153" spans="2:6" x14ac:dyDescent="0.2">
      <c r="B153" s="104"/>
      <c r="C153" s="105"/>
      <c r="D153" s="105"/>
      <c r="E153" s="99"/>
      <c r="F153" s="13"/>
    </row>
    <row r="154" spans="2:6" x14ac:dyDescent="0.2">
      <c r="B154" s="149" t="s">
        <v>1611</v>
      </c>
      <c r="C154" s="149" t="s">
        <v>1612</v>
      </c>
      <c r="D154" s="149" t="s">
        <v>1613</v>
      </c>
      <c r="E154" s="99"/>
      <c r="F154" s="13"/>
    </row>
    <row r="155" spans="2:6" x14ac:dyDescent="0.2">
      <c r="B155" s="150"/>
      <c r="C155" s="150"/>
      <c r="D155" s="150"/>
      <c r="E155" s="99"/>
      <c r="F155" s="13"/>
    </row>
    <row r="156" spans="2:6" x14ac:dyDescent="0.2">
      <c r="B156" s="153" t="s">
        <v>145</v>
      </c>
      <c r="C156" s="153"/>
      <c r="D156" s="153"/>
      <c r="E156" s="99"/>
      <c r="F156" s="13"/>
    </row>
    <row r="157" spans="2:6" x14ac:dyDescent="0.2">
      <c r="B157" s="106"/>
      <c r="C157" s="106"/>
      <c r="D157" s="106"/>
      <c r="E157" s="99"/>
      <c r="F157" s="13"/>
    </row>
    <row r="158" spans="2:6" x14ac:dyDescent="0.2">
      <c r="B158" s="108" t="s">
        <v>1629</v>
      </c>
      <c r="C158" s="106"/>
      <c r="D158" s="106"/>
      <c r="E158" s="99"/>
      <c r="F158" s="13"/>
    </row>
    <row r="159" spans="2:6" x14ac:dyDescent="0.2">
      <c r="B159" s="83"/>
    </row>
    <row r="160" spans="2:6" x14ac:dyDescent="0.2">
      <c r="B160" s="71" t="s">
        <v>1630</v>
      </c>
    </row>
    <row r="161" spans="2:2" x14ac:dyDescent="0.2">
      <c r="B161" s="109" t="s">
        <v>1644</v>
      </c>
    </row>
    <row r="162" spans="2:2" x14ac:dyDescent="0.2">
      <c r="B162" s="6" t="s">
        <v>1631</v>
      </c>
    </row>
    <row r="163" spans="2:2" x14ac:dyDescent="0.2">
      <c r="B163" s="18"/>
    </row>
    <row r="165" spans="2:2" x14ac:dyDescent="0.2">
      <c r="B165" s="18" t="s">
        <v>183</v>
      </c>
    </row>
    <row r="187" spans="2:2" x14ac:dyDescent="0.2">
      <c r="B187" s="67" t="s">
        <v>1540</v>
      </c>
    </row>
    <row r="188" spans="2:2" x14ac:dyDescent="0.2">
      <c r="B188" s="68" t="s">
        <v>1542</v>
      </c>
    </row>
  </sheetData>
  <mergeCells count="23">
    <mergeCell ref="B149:F149"/>
    <mergeCell ref="B154:B155"/>
    <mergeCell ref="C154:C155"/>
    <mergeCell ref="D154:D155"/>
    <mergeCell ref="B156:D156"/>
    <mergeCell ref="B137:E137"/>
    <mergeCell ref="B142:B143"/>
    <mergeCell ref="C142:C143"/>
    <mergeCell ref="D142:D143"/>
    <mergeCell ref="B144:D144"/>
    <mergeCell ref="B120:F120"/>
    <mergeCell ref="B130:B131"/>
    <mergeCell ref="C130:C131"/>
    <mergeCell ref="D130:D131"/>
    <mergeCell ref="E130:E131"/>
    <mergeCell ref="F130:F131"/>
    <mergeCell ref="B1:C1"/>
    <mergeCell ref="B114:F114"/>
    <mergeCell ref="B118:B119"/>
    <mergeCell ref="C118:C119"/>
    <mergeCell ref="D118:D119"/>
    <mergeCell ref="E118:E119"/>
    <mergeCell ref="F118:F119"/>
  </mergeCells>
  <conditionalFormatting sqref="G1:G3 G5:G209">
    <cfRule type="cellIs" dxfId="24" priority="2" stopIfTrue="1" operator="between">
      <formula>0.009</formula>
      <formula>-0.009</formula>
    </cfRule>
  </conditionalFormatting>
  <hyperlinks>
    <hyperlink ref="A2" location="Index!A1" display="-" xr:uid="{89912568-AAAB-4F69-B871-635F827B79EF}"/>
  </hyperlinks>
  <pageMargins left="0.7" right="0.7" top="0.75" bottom="0.75" header="0.3" footer="0.3"/>
  <pageSetup paperSize="9" scale="31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A0C8-71BB-437A-BAC9-2E84A2A5FEAE}">
  <dimension ref="A1:I135"/>
  <sheetViews>
    <sheetView view="pageBreakPreview" topLeftCell="B1" zoomScale="85" zoomScaleNormal="100" zoomScaleSheetLayoutView="85" workbookViewId="0">
      <selection activeCell="I4" sqref="I4"/>
    </sheetView>
  </sheetViews>
  <sheetFormatPr defaultColWidth="9.140625" defaultRowHeight="11.25" x14ac:dyDescent="0.2"/>
  <cols>
    <col min="1" max="1" width="1.5703125" style="6" bestFit="1" customWidth="1"/>
    <col min="2" max="2" width="78.85546875" style="6" customWidth="1"/>
    <col min="3" max="3" width="23.5703125" style="6" bestFit="1" customWidth="1"/>
    <col min="4" max="4" width="23.85546875" style="6" bestFit="1" customWidth="1"/>
    <col min="5" max="5" width="9.140625" style="6" bestFit="1" customWidth="1"/>
    <col min="6" max="6" width="17" style="8" bestFit="1" customWidth="1"/>
    <col min="7" max="7" width="8.7109375" style="13" bestFit="1" customWidth="1"/>
    <col min="8" max="8" width="17.42578125" style="6" bestFit="1" customWidth="1"/>
    <col min="9" max="9" width="13.85546875" style="6" bestFit="1" customWidth="1"/>
    <col min="10" max="16384" width="9.140625" style="6"/>
  </cols>
  <sheetData>
    <row r="1" spans="1:9" s="1" customFormat="1" ht="16.7" customHeight="1" x14ac:dyDescent="0.2">
      <c r="B1" s="144" t="s">
        <v>12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146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338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339</v>
      </c>
      <c r="C7" s="25" t="s">
        <v>340</v>
      </c>
      <c r="D7" s="25" t="s">
        <v>341</v>
      </c>
      <c r="E7" s="28">
        <v>6960</v>
      </c>
      <c r="F7" s="26">
        <v>33772.9476</v>
      </c>
      <c r="G7" s="27">
        <v>7.2418886578311996</v>
      </c>
      <c r="H7" s="29">
        <v>6.8516999999999995E-2</v>
      </c>
      <c r="I7" s="62"/>
    </row>
    <row r="8" spans="1:9" x14ac:dyDescent="0.2">
      <c r="B8" s="25" t="s">
        <v>342</v>
      </c>
      <c r="C8" s="25" t="s">
        <v>343</v>
      </c>
      <c r="D8" s="25" t="s">
        <v>344</v>
      </c>
      <c r="E8" s="28">
        <v>6500</v>
      </c>
      <c r="F8" s="26">
        <v>31582.33</v>
      </c>
      <c r="G8" s="27">
        <v>6.7721574120134598</v>
      </c>
      <c r="H8" s="29">
        <v>6.8423999999999999E-2</v>
      </c>
      <c r="I8" s="62"/>
    </row>
    <row r="9" spans="1:9" x14ac:dyDescent="0.2">
      <c r="B9" s="25" t="s">
        <v>345</v>
      </c>
      <c r="C9" s="25" t="s">
        <v>346</v>
      </c>
      <c r="D9" s="25" t="s">
        <v>347</v>
      </c>
      <c r="E9" s="28">
        <v>4000</v>
      </c>
      <c r="F9" s="26">
        <v>19615.48</v>
      </c>
      <c r="G9" s="27">
        <v>4.2061215329015198</v>
      </c>
      <c r="H9" s="29">
        <v>6.7501000000000005E-2</v>
      </c>
      <c r="I9" s="62"/>
    </row>
    <row r="10" spans="1:9" x14ac:dyDescent="0.2">
      <c r="B10" s="25" t="s">
        <v>348</v>
      </c>
      <c r="C10" s="25" t="s">
        <v>349</v>
      </c>
      <c r="D10" s="25" t="s">
        <v>344</v>
      </c>
      <c r="E10" s="28">
        <v>4000</v>
      </c>
      <c r="F10" s="26">
        <v>19409.060000000001</v>
      </c>
      <c r="G10" s="27">
        <v>4.1618591642609601</v>
      </c>
      <c r="H10" s="29">
        <v>6.8598999999999993E-2</v>
      </c>
      <c r="I10" s="62"/>
    </row>
    <row r="11" spans="1:9" x14ac:dyDescent="0.2">
      <c r="B11" s="25" t="s">
        <v>350</v>
      </c>
      <c r="C11" s="25" t="s">
        <v>351</v>
      </c>
      <c r="D11" s="25" t="s">
        <v>341</v>
      </c>
      <c r="E11" s="28">
        <v>4000</v>
      </c>
      <c r="F11" s="26">
        <v>19377.62</v>
      </c>
      <c r="G11" s="27">
        <v>4.1551175264833304</v>
      </c>
      <c r="H11" s="29">
        <v>7.0198999999999998E-2</v>
      </c>
      <c r="I11" s="62"/>
    </row>
    <row r="12" spans="1:9" x14ac:dyDescent="0.2">
      <c r="B12" s="25" t="s">
        <v>352</v>
      </c>
      <c r="C12" s="25" t="s">
        <v>353</v>
      </c>
      <c r="D12" s="25" t="s">
        <v>344</v>
      </c>
      <c r="E12" s="28">
        <v>2500</v>
      </c>
      <c r="F12" s="26">
        <v>12202.424999999999</v>
      </c>
      <c r="G12" s="27">
        <v>2.61654991599063</v>
      </c>
      <c r="H12" s="29">
        <v>6.7433999999999994E-2</v>
      </c>
      <c r="I12" s="62"/>
    </row>
    <row r="13" spans="1:9" x14ac:dyDescent="0.2">
      <c r="B13" s="25" t="s">
        <v>354</v>
      </c>
      <c r="C13" s="25" t="s">
        <v>355</v>
      </c>
      <c r="D13" s="25" t="s">
        <v>341</v>
      </c>
      <c r="E13" s="28">
        <v>2500</v>
      </c>
      <c r="F13" s="26">
        <v>12123.4125</v>
      </c>
      <c r="G13" s="27">
        <v>2.5996073697150202</v>
      </c>
      <c r="H13" s="29">
        <v>6.8301000000000001E-2</v>
      </c>
      <c r="I13" s="62"/>
    </row>
    <row r="14" spans="1:9" x14ac:dyDescent="0.2">
      <c r="B14" s="25" t="s">
        <v>356</v>
      </c>
      <c r="C14" s="25" t="s">
        <v>357</v>
      </c>
      <c r="D14" s="25" t="s">
        <v>344</v>
      </c>
      <c r="E14" s="28">
        <v>2000</v>
      </c>
      <c r="F14" s="26">
        <v>9869.1</v>
      </c>
      <c r="G14" s="27">
        <v>2.1162181104086399</v>
      </c>
      <c r="H14" s="29">
        <v>6.3702999999999996E-2</v>
      </c>
      <c r="I14" s="62"/>
    </row>
    <row r="15" spans="1:9" x14ac:dyDescent="0.2">
      <c r="B15" s="25" t="s">
        <v>358</v>
      </c>
      <c r="C15" s="25" t="s">
        <v>359</v>
      </c>
      <c r="D15" s="25" t="s">
        <v>347</v>
      </c>
      <c r="E15" s="28">
        <v>2000</v>
      </c>
      <c r="F15" s="26">
        <v>9802.41</v>
      </c>
      <c r="G15" s="27">
        <v>2.10191786157307</v>
      </c>
      <c r="H15" s="29">
        <v>6.7501000000000005E-2</v>
      </c>
      <c r="I15" s="62"/>
    </row>
    <row r="16" spans="1:9" x14ac:dyDescent="0.2">
      <c r="B16" s="25" t="s">
        <v>360</v>
      </c>
      <c r="C16" s="25" t="s">
        <v>361</v>
      </c>
      <c r="D16" s="25" t="s">
        <v>344</v>
      </c>
      <c r="E16" s="28">
        <v>2000</v>
      </c>
      <c r="F16" s="26">
        <v>9725.41</v>
      </c>
      <c r="G16" s="27">
        <v>2.0854068530209702</v>
      </c>
      <c r="H16" s="29">
        <v>6.8250000000000005E-2</v>
      </c>
      <c r="I16" s="62"/>
    </row>
    <row r="17" spans="2:9" x14ac:dyDescent="0.2">
      <c r="B17" s="25" t="s">
        <v>362</v>
      </c>
      <c r="C17" s="25" t="s">
        <v>363</v>
      </c>
      <c r="D17" s="25" t="s">
        <v>347</v>
      </c>
      <c r="E17" s="28">
        <v>2000</v>
      </c>
      <c r="F17" s="26">
        <v>9711.42</v>
      </c>
      <c r="G17" s="27">
        <v>2.0824069957528701</v>
      </c>
      <c r="H17" s="29">
        <v>6.8647E-2</v>
      </c>
      <c r="I17" s="62"/>
    </row>
    <row r="18" spans="2:9" x14ac:dyDescent="0.2">
      <c r="B18" s="25" t="s">
        <v>364</v>
      </c>
      <c r="C18" s="25" t="s">
        <v>365</v>
      </c>
      <c r="D18" s="25" t="s">
        <v>344</v>
      </c>
      <c r="E18" s="28">
        <v>2000</v>
      </c>
      <c r="F18" s="26">
        <v>9708.61</v>
      </c>
      <c r="G18" s="27">
        <v>2.08180445115506</v>
      </c>
      <c r="H18" s="29">
        <v>6.8899000000000002E-2</v>
      </c>
      <c r="I18" s="62"/>
    </row>
    <row r="19" spans="2:9" x14ac:dyDescent="0.2">
      <c r="B19" s="25" t="s">
        <v>366</v>
      </c>
      <c r="C19" s="25" t="s">
        <v>367</v>
      </c>
      <c r="D19" s="25" t="s">
        <v>344</v>
      </c>
      <c r="E19" s="28">
        <v>2000</v>
      </c>
      <c r="F19" s="26">
        <v>9700.5</v>
      </c>
      <c r="G19" s="27">
        <v>2.08006543454003</v>
      </c>
      <c r="H19" s="29">
        <v>6.83E-2</v>
      </c>
      <c r="I19" s="62"/>
    </row>
    <row r="20" spans="2:9" x14ac:dyDescent="0.2">
      <c r="B20" s="25" t="s">
        <v>368</v>
      </c>
      <c r="C20" s="25" t="s">
        <v>369</v>
      </c>
      <c r="D20" s="25" t="s">
        <v>344</v>
      </c>
      <c r="E20" s="28">
        <v>2000</v>
      </c>
      <c r="F20" s="26">
        <v>9508.9500000000007</v>
      </c>
      <c r="G20" s="27">
        <v>2.0389916204081699</v>
      </c>
      <c r="H20" s="29">
        <v>7.4501999999999999E-2</v>
      </c>
      <c r="I20" s="62"/>
    </row>
    <row r="21" spans="2:9" x14ac:dyDescent="0.2">
      <c r="B21" s="25" t="s">
        <v>370</v>
      </c>
      <c r="C21" s="25" t="s">
        <v>371</v>
      </c>
      <c r="D21" s="25" t="s">
        <v>344</v>
      </c>
      <c r="E21" s="28">
        <v>1800</v>
      </c>
      <c r="F21" s="26">
        <v>8744.3729999999996</v>
      </c>
      <c r="G21" s="27">
        <v>1.8750443816324001</v>
      </c>
      <c r="H21" s="29">
        <v>7.0199999999999999E-2</v>
      </c>
      <c r="I21" s="62"/>
    </row>
    <row r="22" spans="2:9" x14ac:dyDescent="0.2">
      <c r="B22" s="25" t="s">
        <v>372</v>
      </c>
      <c r="C22" s="25" t="s">
        <v>373</v>
      </c>
      <c r="D22" s="25" t="s">
        <v>344</v>
      </c>
      <c r="E22" s="28">
        <v>1500</v>
      </c>
      <c r="F22" s="26">
        <v>7277.4525000000003</v>
      </c>
      <c r="G22" s="27">
        <v>1.5604945514929001</v>
      </c>
      <c r="H22" s="29">
        <v>6.8900000000000003E-2</v>
      </c>
      <c r="I22" s="62"/>
    </row>
    <row r="23" spans="2:9" x14ac:dyDescent="0.2">
      <c r="B23" s="25" t="s">
        <v>374</v>
      </c>
      <c r="C23" s="25" t="s">
        <v>375</v>
      </c>
      <c r="D23" s="25" t="s">
        <v>344</v>
      </c>
      <c r="E23" s="28">
        <v>1500</v>
      </c>
      <c r="F23" s="26">
        <v>7039.74</v>
      </c>
      <c r="G23" s="27">
        <v>1.5095221733053801</v>
      </c>
      <c r="H23" s="29">
        <v>7.5998999999999997E-2</v>
      </c>
      <c r="I23" s="62"/>
    </row>
    <row r="24" spans="2:9" x14ac:dyDescent="0.2">
      <c r="B24" s="25" t="s">
        <v>376</v>
      </c>
      <c r="C24" s="25" t="s">
        <v>377</v>
      </c>
      <c r="D24" s="25" t="s">
        <v>344</v>
      </c>
      <c r="E24" s="28">
        <v>1300</v>
      </c>
      <c r="F24" s="26">
        <v>6311.799</v>
      </c>
      <c r="G24" s="27">
        <v>1.3534307437414901</v>
      </c>
      <c r="H24" s="29">
        <v>6.8449999999999997E-2</v>
      </c>
      <c r="I24" s="62"/>
    </row>
    <row r="25" spans="2:9" x14ac:dyDescent="0.2">
      <c r="B25" s="25" t="s">
        <v>378</v>
      </c>
      <c r="C25" s="25" t="s">
        <v>379</v>
      </c>
      <c r="D25" s="25" t="s">
        <v>344</v>
      </c>
      <c r="E25" s="28">
        <v>1000</v>
      </c>
      <c r="F25" s="26">
        <v>4860.54</v>
      </c>
      <c r="G25" s="27">
        <v>1.0422391884128801</v>
      </c>
      <c r="H25" s="29">
        <v>6.8899000000000002E-2</v>
      </c>
      <c r="I25" s="62"/>
    </row>
    <row r="26" spans="2:9" x14ac:dyDescent="0.2">
      <c r="B26" s="25" t="s">
        <v>380</v>
      </c>
      <c r="C26" s="25" t="s">
        <v>381</v>
      </c>
      <c r="D26" s="25" t="s">
        <v>344</v>
      </c>
      <c r="E26" s="28">
        <v>1000</v>
      </c>
      <c r="F26" s="26">
        <v>4857.8649999999998</v>
      </c>
      <c r="G26" s="27">
        <v>1.04166559168721</v>
      </c>
      <c r="H26" s="29">
        <v>6.8900000000000003E-2</v>
      </c>
      <c r="I26" s="62"/>
    </row>
    <row r="27" spans="2:9" x14ac:dyDescent="0.2">
      <c r="B27" s="25" t="s">
        <v>382</v>
      </c>
      <c r="C27" s="25" t="s">
        <v>383</v>
      </c>
      <c r="D27" s="25" t="s">
        <v>344</v>
      </c>
      <c r="E27" s="28">
        <v>1000</v>
      </c>
      <c r="F27" s="26">
        <v>4857.3850000000002</v>
      </c>
      <c r="G27" s="27">
        <v>1.04156266591961</v>
      </c>
      <c r="H27" s="29">
        <v>6.7400000000000002E-2</v>
      </c>
      <c r="I27" s="62"/>
    </row>
    <row r="28" spans="2:9" x14ac:dyDescent="0.2">
      <c r="B28" s="25" t="s">
        <v>384</v>
      </c>
      <c r="C28" s="25" t="s">
        <v>385</v>
      </c>
      <c r="D28" s="25" t="s">
        <v>344</v>
      </c>
      <c r="E28" s="28">
        <v>1000</v>
      </c>
      <c r="F28" s="26">
        <v>4856.9650000000001</v>
      </c>
      <c r="G28" s="27">
        <v>1.04147260587297</v>
      </c>
      <c r="H28" s="29">
        <v>6.8032999999999996E-2</v>
      </c>
      <c r="I28" s="62"/>
    </row>
    <row r="29" spans="2:9" x14ac:dyDescent="0.2">
      <c r="B29" s="25" t="s">
        <v>386</v>
      </c>
      <c r="C29" s="25" t="s">
        <v>387</v>
      </c>
      <c r="D29" s="25" t="s">
        <v>341</v>
      </c>
      <c r="E29" s="28">
        <v>1000</v>
      </c>
      <c r="F29" s="26">
        <v>4853.32</v>
      </c>
      <c r="G29" s="27">
        <v>1.04069101332527</v>
      </c>
      <c r="H29" s="29">
        <v>6.8517999999999996E-2</v>
      </c>
      <c r="I29" s="62"/>
    </row>
    <row r="30" spans="2:9" x14ac:dyDescent="0.2">
      <c r="B30" s="25" t="s">
        <v>388</v>
      </c>
      <c r="C30" s="25" t="s">
        <v>389</v>
      </c>
      <c r="D30" s="25" t="s">
        <v>341</v>
      </c>
      <c r="E30" s="28">
        <v>1000</v>
      </c>
      <c r="F30" s="26">
        <v>4840.97</v>
      </c>
      <c r="G30" s="27">
        <v>1.0380428190964599</v>
      </c>
      <c r="H30" s="29">
        <v>6.8516999999999995E-2</v>
      </c>
      <c r="I30" s="62"/>
    </row>
    <row r="31" spans="2:9" x14ac:dyDescent="0.2">
      <c r="B31" s="25" t="s">
        <v>390</v>
      </c>
      <c r="C31" s="25" t="s">
        <v>391</v>
      </c>
      <c r="D31" s="25" t="s">
        <v>341</v>
      </c>
      <c r="E31" s="28">
        <v>800</v>
      </c>
      <c r="F31" s="26">
        <v>3882.3119999999999</v>
      </c>
      <c r="G31" s="27">
        <v>0.83247904719344001</v>
      </c>
      <c r="H31" s="29">
        <v>6.83E-2</v>
      </c>
      <c r="I31" s="62"/>
    </row>
    <row r="32" spans="2:9" x14ac:dyDescent="0.2">
      <c r="B32" s="24" t="s">
        <v>134</v>
      </c>
      <c r="C32" s="24"/>
      <c r="D32" s="24"/>
      <c r="E32" s="24"/>
      <c r="F32" s="30">
        <f>SUM(F6:F31)</f>
        <v>278492.39660000004</v>
      </c>
      <c r="G32" s="31">
        <f>SUM(G6:G31)</f>
        <v>59.716757687734948</v>
      </c>
      <c r="H32" s="24"/>
      <c r="I32" s="24"/>
    </row>
    <row r="33" spans="2:9" x14ac:dyDescent="0.2">
      <c r="B33" s="24" t="s">
        <v>392</v>
      </c>
      <c r="C33" s="25"/>
      <c r="D33" s="25"/>
      <c r="E33" s="25"/>
      <c r="F33" s="26"/>
      <c r="G33" s="27"/>
      <c r="H33" s="25"/>
      <c r="I33" s="25"/>
    </row>
    <row r="34" spans="2:9" x14ac:dyDescent="0.2">
      <c r="B34" s="25" t="s">
        <v>393</v>
      </c>
      <c r="C34" s="25" t="s">
        <v>394</v>
      </c>
      <c r="D34" s="25" t="s">
        <v>344</v>
      </c>
      <c r="E34" s="28">
        <v>9000</v>
      </c>
      <c r="F34" s="26">
        <v>44359.695</v>
      </c>
      <c r="G34" s="27">
        <v>9.5119909547176</v>
      </c>
      <c r="H34" s="29">
        <v>7.0250000000000007E-2</v>
      </c>
      <c r="I34" s="62"/>
    </row>
    <row r="35" spans="2:9" x14ac:dyDescent="0.2">
      <c r="B35" s="25" t="s">
        <v>395</v>
      </c>
      <c r="C35" s="25" t="s">
        <v>396</v>
      </c>
      <c r="D35" s="25" t="s">
        <v>344</v>
      </c>
      <c r="E35" s="28">
        <v>6000</v>
      </c>
      <c r="F35" s="26">
        <v>28456.080000000002</v>
      </c>
      <c r="G35" s="27">
        <v>6.1017997433643396</v>
      </c>
      <c r="H35" s="29">
        <v>7.4449000000000001E-2</v>
      </c>
      <c r="I35" s="62"/>
    </row>
    <row r="36" spans="2:9" x14ac:dyDescent="0.2">
      <c r="B36" s="25" t="s">
        <v>397</v>
      </c>
      <c r="C36" s="25" t="s">
        <v>398</v>
      </c>
      <c r="D36" s="25" t="s">
        <v>344</v>
      </c>
      <c r="E36" s="28">
        <v>2000</v>
      </c>
      <c r="F36" s="26">
        <v>9724.61</v>
      </c>
      <c r="G36" s="27">
        <v>2.0852353100749799</v>
      </c>
      <c r="H36" s="29">
        <v>7.5450000000000003E-2</v>
      </c>
      <c r="I36" s="62"/>
    </row>
    <row r="37" spans="2:9" x14ac:dyDescent="0.2">
      <c r="B37" s="25" t="s">
        <v>399</v>
      </c>
      <c r="C37" s="25" t="s">
        <v>400</v>
      </c>
      <c r="D37" s="25" t="s">
        <v>344</v>
      </c>
      <c r="E37" s="28">
        <v>2000</v>
      </c>
      <c r="F37" s="26">
        <v>9710.7900000000009</v>
      </c>
      <c r="G37" s="27">
        <v>2.0822719056829002</v>
      </c>
      <c r="H37" s="29">
        <v>6.8801000000000001E-2</v>
      </c>
      <c r="I37" s="62"/>
    </row>
    <row r="38" spans="2:9" x14ac:dyDescent="0.2">
      <c r="B38" s="25" t="s">
        <v>401</v>
      </c>
      <c r="C38" s="25" t="s">
        <v>402</v>
      </c>
      <c r="D38" s="25" t="s">
        <v>341</v>
      </c>
      <c r="E38" s="28">
        <v>2000</v>
      </c>
      <c r="F38" s="26">
        <v>9677.7999999999993</v>
      </c>
      <c r="G38" s="27">
        <v>2.0751979034474002</v>
      </c>
      <c r="H38" s="29">
        <v>7.5950000000000004E-2</v>
      </c>
      <c r="I38" s="62"/>
    </row>
    <row r="39" spans="2:9" x14ac:dyDescent="0.2">
      <c r="B39" s="25" t="s">
        <v>403</v>
      </c>
      <c r="C39" s="25" t="s">
        <v>404</v>
      </c>
      <c r="D39" s="25" t="s">
        <v>344</v>
      </c>
      <c r="E39" s="28">
        <v>2000</v>
      </c>
      <c r="F39" s="26">
        <v>9472.02</v>
      </c>
      <c r="G39" s="27">
        <v>2.0310727691636399</v>
      </c>
      <c r="H39" s="29">
        <v>7.6200000000000004E-2</v>
      </c>
      <c r="I39" s="62"/>
    </row>
    <row r="40" spans="2:9" x14ac:dyDescent="0.2">
      <c r="B40" s="25" t="s">
        <v>405</v>
      </c>
      <c r="C40" s="25" t="s">
        <v>406</v>
      </c>
      <c r="D40" s="25" t="s">
        <v>344</v>
      </c>
      <c r="E40" s="28">
        <v>1300</v>
      </c>
      <c r="F40" s="26">
        <v>6343.1615000000002</v>
      </c>
      <c r="G40" s="27">
        <v>1.36015576329623</v>
      </c>
      <c r="H40" s="29">
        <v>7.2198999999999999E-2</v>
      </c>
      <c r="I40" s="62"/>
    </row>
    <row r="41" spans="2:9" x14ac:dyDescent="0.2">
      <c r="B41" s="25" t="s">
        <v>407</v>
      </c>
      <c r="C41" s="25" t="s">
        <v>408</v>
      </c>
      <c r="D41" s="25" t="s">
        <v>344</v>
      </c>
      <c r="E41" s="28">
        <v>1000</v>
      </c>
      <c r="F41" s="26">
        <v>4742.5600000000004</v>
      </c>
      <c r="G41" s="27">
        <v>1.0169408924521599</v>
      </c>
      <c r="H41" s="29">
        <v>7.6499999999999999E-2</v>
      </c>
      <c r="I41" s="62"/>
    </row>
    <row r="42" spans="2:9" x14ac:dyDescent="0.2">
      <c r="B42" s="25" t="s">
        <v>409</v>
      </c>
      <c r="C42" s="25" t="s">
        <v>410</v>
      </c>
      <c r="D42" s="25" t="s">
        <v>344</v>
      </c>
      <c r="E42" s="28">
        <v>800</v>
      </c>
      <c r="F42" s="26">
        <v>3886.2919999999999</v>
      </c>
      <c r="G42" s="27">
        <v>0.83333247334976901</v>
      </c>
      <c r="H42" s="29">
        <v>7.2649000000000005E-2</v>
      </c>
      <c r="I42" s="62"/>
    </row>
    <row r="43" spans="2:9" x14ac:dyDescent="0.2">
      <c r="B43" s="24" t="s">
        <v>134</v>
      </c>
      <c r="C43" s="24"/>
      <c r="D43" s="24"/>
      <c r="E43" s="24"/>
      <c r="F43" s="30">
        <f>SUM(F33:F42)</f>
        <v>126373.0085</v>
      </c>
      <c r="G43" s="31">
        <f>SUM(G33:G42)</f>
        <v>27.09799771554902</v>
      </c>
      <c r="H43" s="24"/>
      <c r="I43" s="24"/>
    </row>
    <row r="44" spans="2:9" x14ac:dyDescent="0.2">
      <c r="B44" s="24" t="s">
        <v>147</v>
      </c>
      <c r="C44" s="25"/>
      <c r="D44" s="25"/>
      <c r="E44" s="25"/>
      <c r="F44" s="26"/>
      <c r="G44" s="27"/>
      <c r="H44" s="25"/>
      <c r="I44" s="25"/>
    </row>
    <row r="45" spans="2:9" x14ac:dyDescent="0.2">
      <c r="B45" s="25" t="s">
        <v>411</v>
      </c>
      <c r="C45" s="25" t="s">
        <v>412</v>
      </c>
      <c r="D45" s="25" t="s">
        <v>150</v>
      </c>
      <c r="E45" s="28">
        <v>15000000</v>
      </c>
      <c r="F45" s="26">
        <v>14708.055</v>
      </c>
      <c r="G45" s="27">
        <v>3.1538288557098699</v>
      </c>
      <c r="H45" s="29">
        <v>5.7500000000000002E-2</v>
      </c>
      <c r="I45" s="62"/>
    </row>
    <row r="46" spans="2:9" x14ac:dyDescent="0.2">
      <c r="B46" s="25" t="s">
        <v>413</v>
      </c>
      <c r="C46" s="25" t="s">
        <v>414</v>
      </c>
      <c r="D46" s="25" t="s">
        <v>150</v>
      </c>
      <c r="E46" s="28">
        <v>15000000</v>
      </c>
      <c r="F46" s="26">
        <v>14609.325000000001</v>
      </c>
      <c r="G46" s="27">
        <v>3.13265831188717</v>
      </c>
      <c r="H46" s="29">
        <v>5.8098999999999998E-2</v>
      </c>
      <c r="I46" s="62"/>
    </row>
    <row r="47" spans="2:9" x14ac:dyDescent="0.2">
      <c r="B47" s="25" t="s">
        <v>415</v>
      </c>
      <c r="C47" s="25" t="s">
        <v>416</v>
      </c>
      <c r="D47" s="25" t="s">
        <v>150</v>
      </c>
      <c r="E47" s="28">
        <v>12500000</v>
      </c>
      <c r="F47" s="26">
        <v>11789.674999999999</v>
      </c>
      <c r="G47" s="27">
        <v>2.5280444772909298</v>
      </c>
      <c r="H47" s="29">
        <v>6.1600000000000002E-2</v>
      </c>
      <c r="I47" s="62"/>
    </row>
    <row r="48" spans="2:9" x14ac:dyDescent="0.2">
      <c r="B48" s="24" t="s">
        <v>134</v>
      </c>
      <c r="C48" s="24"/>
      <c r="D48" s="24"/>
      <c r="E48" s="24"/>
      <c r="F48" s="39">
        <f>SUM(F44:F47)</f>
        <v>41107.055</v>
      </c>
      <c r="G48" s="40">
        <f>SUM(G44:G47)</f>
        <v>8.8145316448879694</v>
      </c>
      <c r="H48" s="24"/>
      <c r="I48" s="24"/>
    </row>
    <row r="49" spans="2:9" x14ac:dyDescent="0.2">
      <c r="B49" s="36" t="s">
        <v>137</v>
      </c>
      <c r="C49" s="36"/>
      <c r="D49" s="36"/>
      <c r="E49" s="36"/>
      <c r="F49" s="37">
        <f>+F32+F43+F48</f>
        <v>445972.46010000003</v>
      </c>
      <c r="G49" s="38">
        <f>+G32+G43+G48</f>
        <v>95.629287048171932</v>
      </c>
      <c r="H49" s="24"/>
      <c r="I49" s="24"/>
    </row>
    <row r="50" spans="2:9" x14ac:dyDescent="0.2">
      <c r="B50" s="24" t="s">
        <v>417</v>
      </c>
      <c r="C50" s="25"/>
      <c r="D50" s="25"/>
      <c r="E50" s="25"/>
      <c r="F50" s="26"/>
      <c r="G50" s="27"/>
      <c r="H50" s="25"/>
      <c r="I50" s="25"/>
    </row>
    <row r="51" spans="2:9" x14ac:dyDescent="0.2">
      <c r="B51" s="25" t="s">
        <v>418</v>
      </c>
      <c r="C51" s="25" t="s">
        <v>419</v>
      </c>
      <c r="D51" s="25" t="s">
        <v>420</v>
      </c>
      <c r="E51" s="28">
        <v>25500000</v>
      </c>
      <c r="F51" s="26">
        <v>25507.496999999999</v>
      </c>
      <c r="G51" s="27">
        <v>5.4695389754480104</v>
      </c>
      <c r="H51" s="29">
        <v>5.3348E-2</v>
      </c>
      <c r="I51" s="62"/>
    </row>
    <row r="52" spans="2:9" x14ac:dyDescent="0.2">
      <c r="B52" s="24" t="s">
        <v>137</v>
      </c>
      <c r="C52" s="24"/>
      <c r="D52" s="24"/>
      <c r="E52" s="24"/>
      <c r="F52" s="30">
        <f>SUM(F51:F51)</f>
        <v>25507.496999999999</v>
      </c>
      <c r="G52" s="31">
        <f>SUM(G51:G51)</f>
        <v>5.4695389754480104</v>
      </c>
      <c r="H52" s="24"/>
      <c r="I52" s="24"/>
    </row>
    <row r="53" spans="2:9" x14ac:dyDescent="0.2">
      <c r="B53" s="24" t="s">
        <v>421</v>
      </c>
      <c r="C53" s="25"/>
      <c r="D53" s="25"/>
      <c r="E53" s="25"/>
      <c r="F53" s="26"/>
      <c r="G53" s="27"/>
      <c r="H53" s="25"/>
      <c r="I53" s="25"/>
    </row>
    <row r="54" spans="2:9" x14ac:dyDescent="0.2">
      <c r="B54" s="25" t="s">
        <v>422</v>
      </c>
      <c r="C54" s="25" t="s">
        <v>423</v>
      </c>
      <c r="D54" s="25"/>
      <c r="E54" s="28">
        <v>6926.55</v>
      </c>
      <c r="F54" s="26">
        <v>831.62835029999997</v>
      </c>
      <c r="G54" s="27">
        <v>0.178324971480086</v>
      </c>
      <c r="H54" s="25"/>
      <c r="I54" s="25"/>
    </row>
    <row r="55" spans="2:9" x14ac:dyDescent="0.2">
      <c r="B55" s="24" t="s">
        <v>134</v>
      </c>
      <c r="C55" s="24"/>
      <c r="D55" s="24"/>
      <c r="E55" s="24"/>
      <c r="F55" s="30">
        <f>SUM(F54:F54)</f>
        <v>831.62835029999997</v>
      </c>
      <c r="G55" s="31">
        <f>SUM(G54:G54)</f>
        <v>0.178324971480086</v>
      </c>
      <c r="H55" s="24"/>
      <c r="I55" s="24"/>
    </row>
    <row r="56" spans="2:9" x14ac:dyDescent="0.2">
      <c r="B56" s="24"/>
      <c r="C56" s="25"/>
      <c r="D56" s="25"/>
      <c r="E56" s="25"/>
      <c r="F56" s="26"/>
      <c r="G56" s="27"/>
      <c r="H56" s="25"/>
      <c r="I56" s="25"/>
    </row>
    <row r="57" spans="2:9" x14ac:dyDescent="0.2">
      <c r="B57" s="24" t="s">
        <v>155</v>
      </c>
      <c r="C57" s="24"/>
      <c r="D57" s="24"/>
      <c r="E57" s="24"/>
      <c r="F57" s="30">
        <v>6785.0695610000002</v>
      </c>
      <c r="G57" s="31">
        <v>1.45491352660026</v>
      </c>
      <c r="H57" s="29">
        <v>5.163222E-2</v>
      </c>
      <c r="I57" s="29"/>
    </row>
    <row r="58" spans="2:9" x14ac:dyDescent="0.2">
      <c r="B58" s="25"/>
      <c r="C58" s="25"/>
      <c r="D58" s="25"/>
      <c r="E58" s="25"/>
      <c r="F58" s="26"/>
      <c r="G58" s="27"/>
      <c r="H58" s="25"/>
      <c r="I58" s="25"/>
    </row>
    <row r="59" spans="2:9" x14ac:dyDescent="0.2">
      <c r="B59" s="24" t="s">
        <v>424</v>
      </c>
      <c r="C59" s="25"/>
      <c r="D59" s="25"/>
      <c r="E59" s="25"/>
      <c r="F59" s="26"/>
      <c r="G59" s="27"/>
      <c r="H59" s="25"/>
      <c r="I59" s="25"/>
    </row>
    <row r="60" spans="2:9" x14ac:dyDescent="0.2">
      <c r="B60" s="25" t="s">
        <v>425</v>
      </c>
      <c r="C60" s="25"/>
      <c r="D60" s="25"/>
      <c r="E60" s="25"/>
      <c r="F60" s="26">
        <v>49935.732666700002</v>
      </c>
      <c r="G60" s="27">
        <v>10.707653365129</v>
      </c>
      <c r="H60" s="140">
        <v>5.1499999999999997E-2</v>
      </c>
      <c r="I60" s="25"/>
    </row>
    <row r="61" spans="2:9" x14ac:dyDescent="0.2">
      <c r="B61" s="25" t="s">
        <v>425</v>
      </c>
      <c r="C61" s="25"/>
      <c r="D61" s="25"/>
      <c r="E61" s="25"/>
      <c r="F61" s="26">
        <v>9824.6625000000004</v>
      </c>
      <c r="G61" s="27">
        <v>2.1066894358302801</v>
      </c>
      <c r="H61" s="140">
        <v>5.2499999999999998E-2</v>
      </c>
      <c r="I61" s="25"/>
    </row>
    <row r="62" spans="2:9" x14ac:dyDescent="0.2">
      <c r="B62" s="25" t="s">
        <v>425</v>
      </c>
      <c r="C62" s="25"/>
      <c r="D62" s="25"/>
      <c r="E62" s="25"/>
      <c r="F62" s="26">
        <v>4840.3274933000002</v>
      </c>
      <c r="G62" s="27">
        <v>1.0379050472312901</v>
      </c>
      <c r="H62" s="140">
        <v>5.2499999999999998E-2</v>
      </c>
      <c r="I62" s="25"/>
    </row>
    <row r="63" spans="2:9" x14ac:dyDescent="0.2">
      <c r="B63" s="25" t="s">
        <v>425</v>
      </c>
      <c r="C63" s="25"/>
      <c r="D63" s="25"/>
      <c r="E63" s="25"/>
      <c r="F63" s="26">
        <v>2942.0858333000001</v>
      </c>
      <c r="G63" s="27">
        <v>0.63086758902089801</v>
      </c>
      <c r="H63" s="140">
        <v>5.2499999999999998E-2</v>
      </c>
      <c r="I63" s="25"/>
    </row>
    <row r="64" spans="2:9" x14ac:dyDescent="0.2">
      <c r="B64" s="25" t="s">
        <v>425</v>
      </c>
      <c r="C64" s="25"/>
      <c r="D64" s="25"/>
      <c r="E64" s="25"/>
      <c r="F64" s="26">
        <v>1039.7811111000001</v>
      </c>
      <c r="G64" s="27">
        <v>0.222958893736069</v>
      </c>
      <c r="H64" s="140">
        <v>5.1999999999999998E-2</v>
      </c>
      <c r="I64" s="25"/>
    </row>
    <row r="65" spans="2:9" x14ac:dyDescent="0.2">
      <c r="B65" s="25" t="s">
        <v>425</v>
      </c>
      <c r="C65" s="25"/>
      <c r="D65" s="25"/>
      <c r="E65" s="25"/>
      <c r="F65" s="26">
        <v>522.00694439999995</v>
      </c>
      <c r="G65" s="27">
        <v>0.111933261340786</v>
      </c>
      <c r="H65" s="140">
        <v>5.1999999999999998E-2</v>
      </c>
      <c r="I65" s="25"/>
    </row>
    <row r="66" spans="2:9" x14ac:dyDescent="0.2">
      <c r="B66" s="24" t="s">
        <v>137</v>
      </c>
      <c r="C66" s="24"/>
      <c r="D66" s="24"/>
      <c r="E66" s="24"/>
      <c r="F66" s="30">
        <v>69104.596548800007</v>
      </c>
      <c r="G66" s="31">
        <v>14.818007592288321</v>
      </c>
      <c r="H66" s="25"/>
      <c r="I66" s="25"/>
    </row>
    <row r="67" spans="2:9" x14ac:dyDescent="0.2">
      <c r="B67" s="25"/>
      <c r="C67" s="25"/>
      <c r="D67" s="25"/>
      <c r="E67" s="25"/>
      <c r="F67" s="26"/>
      <c r="G67" s="27"/>
      <c r="H67" s="25"/>
      <c r="I67" s="25"/>
    </row>
    <row r="68" spans="2:9" x14ac:dyDescent="0.2">
      <c r="B68" s="50" t="s">
        <v>158</v>
      </c>
      <c r="C68" s="50"/>
      <c r="D68" s="50"/>
      <c r="E68" s="50"/>
      <c r="F68" s="30">
        <f>F69-(F32+F43+F48+F52+F55+F57+F66)</f>
        <v>-81845.730290399981</v>
      </c>
      <c r="G68" s="31">
        <f>G69-(G32+G43+G48+G52+G55+G57+G66)</f>
        <v>-17.55007211398862</v>
      </c>
      <c r="H68" s="24"/>
      <c r="I68" s="24"/>
    </row>
    <row r="69" spans="2:9" x14ac:dyDescent="0.2">
      <c r="B69" s="46" t="s">
        <v>156</v>
      </c>
      <c r="C69" s="46"/>
      <c r="D69" s="46"/>
      <c r="E69" s="46"/>
      <c r="F69" s="47">
        <v>466355.52126970002</v>
      </c>
      <c r="G69" s="48">
        <v>100</v>
      </c>
      <c r="H69" s="49"/>
      <c r="I69" s="49"/>
    </row>
    <row r="71" spans="2:9" x14ac:dyDescent="0.2">
      <c r="B71" s="18" t="s">
        <v>427</v>
      </c>
    </row>
    <row r="72" spans="2:9" ht="10.5" customHeight="1" x14ac:dyDescent="0.2">
      <c r="B72" s="155" t="s">
        <v>428</v>
      </c>
      <c r="C72" s="155"/>
      <c r="D72" s="155"/>
      <c r="E72" s="155"/>
      <c r="F72" s="155"/>
      <c r="G72" s="155"/>
      <c r="H72" s="155"/>
      <c r="I72" s="155"/>
    </row>
    <row r="73" spans="2:9" x14ac:dyDescent="0.2">
      <c r="B73" s="18"/>
    </row>
    <row r="74" spans="2:9" x14ac:dyDescent="0.2">
      <c r="B74" s="18"/>
    </row>
    <row r="75" spans="2:9" x14ac:dyDescent="0.2">
      <c r="B75" s="18" t="s">
        <v>1556</v>
      </c>
    </row>
    <row r="76" spans="2:9" x14ac:dyDescent="0.2">
      <c r="B76" s="18"/>
    </row>
    <row r="77" spans="2:9" x14ac:dyDescent="0.2">
      <c r="B77" s="18" t="s">
        <v>182</v>
      </c>
    </row>
    <row r="78" spans="2:9" x14ac:dyDescent="0.2">
      <c r="B78" s="18"/>
    </row>
    <row r="79" spans="2:9" x14ac:dyDescent="0.2">
      <c r="B79" s="6" t="s">
        <v>1557</v>
      </c>
    </row>
    <row r="80" spans="2:9" x14ac:dyDescent="0.2">
      <c r="B80" s="6" t="s">
        <v>1558</v>
      </c>
    </row>
    <row r="81" spans="2:9" x14ac:dyDescent="0.2">
      <c r="B81" s="18"/>
    </row>
    <row r="82" spans="2:9" x14ac:dyDescent="0.2">
      <c r="B82" s="46" t="s">
        <v>1559</v>
      </c>
      <c r="C82" s="46" t="s">
        <v>1589</v>
      </c>
      <c r="D82" s="46" t="s">
        <v>1560</v>
      </c>
    </row>
    <row r="83" spans="2:9" x14ac:dyDescent="0.2">
      <c r="B83" s="70" t="s">
        <v>1561</v>
      </c>
      <c r="C83" s="70">
        <v>1073.8003000000001</v>
      </c>
      <c r="D83" s="70">
        <v>1079.2842000000001</v>
      </c>
    </row>
    <row r="84" spans="2:9" x14ac:dyDescent="0.2">
      <c r="B84" s="70" t="s">
        <v>1562</v>
      </c>
      <c r="C84" s="70">
        <v>1002.3902</v>
      </c>
      <c r="D84" s="70">
        <v>1007.3423</v>
      </c>
    </row>
    <row r="85" spans="2:9" x14ac:dyDescent="0.2">
      <c r="B85" s="18"/>
    </row>
    <row r="86" spans="2:9" x14ac:dyDescent="0.2">
      <c r="B86" s="6" t="s">
        <v>1652</v>
      </c>
    </row>
    <row r="87" spans="2:9" x14ac:dyDescent="0.2">
      <c r="B87" s="6" t="s">
        <v>1563</v>
      </c>
    </row>
    <row r="88" spans="2:9" x14ac:dyDescent="0.2">
      <c r="B88" s="6" t="s">
        <v>1564</v>
      </c>
    </row>
    <row r="89" spans="2:9" x14ac:dyDescent="0.2">
      <c r="B89" s="6" t="s">
        <v>1565</v>
      </c>
    </row>
    <row r="90" spans="2:9" x14ac:dyDescent="0.2">
      <c r="B90" s="6" t="s">
        <v>1566</v>
      </c>
    </row>
    <row r="92" spans="2:9" x14ac:dyDescent="0.2">
      <c r="B92" s="18" t="s">
        <v>1548</v>
      </c>
      <c r="C92" s="18"/>
      <c r="D92" s="58"/>
      <c r="E92" s="18"/>
      <c r="H92" s="11"/>
      <c r="I92" s="11"/>
    </row>
    <row r="93" spans="2:9" x14ac:dyDescent="0.2">
      <c r="D93" s="59"/>
      <c r="E93" s="59"/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2:9" x14ac:dyDescent="0.2">
      <c r="B97" s="18"/>
      <c r="H97" s="11"/>
      <c r="I97" s="11"/>
    </row>
    <row r="98" spans="2:9" x14ac:dyDescent="0.2">
      <c r="H98" s="11"/>
      <c r="I98" s="11"/>
    </row>
    <row r="99" spans="2:9" x14ac:dyDescent="0.2">
      <c r="H99" s="11"/>
      <c r="I99" s="11"/>
    </row>
    <row r="100" spans="2:9" x14ac:dyDescent="0.2">
      <c r="H100" s="11"/>
      <c r="I100" s="11"/>
    </row>
    <row r="101" spans="2:9" x14ac:dyDescent="0.2">
      <c r="H101" s="11"/>
      <c r="I101" s="11"/>
    </row>
    <row r="102" spans="2:9" x14ac:dyDescent="0.2">
      <c r="H102" s="11"/>
      <c r="I102" s="11"/>
    </row>
    <row r="103" spans="2:9" x14ac:dyDescent="0.2">
      <c r="H103" s="11"/>
      <c r="I103" s="11"/>
    </row>
    <row r="104" spans="2:9" x14ac:dyDescent="0.2">
      <c r="H104" s="11"/>
      <c r="I104" s="11"/>
    </row>
    <row r="105" spans="2:9" x14ac:dyDescent="0.2">
      <c r="H105" s="11"/>
      <c r="I105" s="11"/>
    </row>
    <row r="106" spans="2:9" x14ac:dyDescent="0.2">
      <c r="H106" s="11"/>
      <c r="I106" s="11"/>
    </row>
    <row r="107" spans="2:9" x14ac:dyDescent="0.2">
      <c r="H107" s="11"/>
      <c r="I107" s="11"/>
    </row>
    <row r="108" spans="2:9" x14ac:dyDescent="0.2">
      <c r="H108" s="11"/>
      <c r="I108" s="11"/>
    </row>
    <row r="109" spans="2:9" x14ac:dyDescent="0.2">
      <c r="H109" s="11"/>
      <c r="I109" s="11"/>
    </row>
    <row r="110" spans="2:9" x14ac:dyDescent="0.2">
      <c r="H110" s="11"/>
      <c r="I110" s="11"/>
    </row>
    <row r="111" spans="2:9" x14ac:dyDescent="0.2">
      <c r="H111" s="11"/>
      <c r="I111" s="11"/>
    </row>
    <row r="112" spans="2:9" x14ac:dyDescent="0.2">
      <c r="H112" s="11"/>
      <c r="I112" s="11"/>
    </row>
    <row r="113" spans="2:9" x14ac:dyDescent="0.2">
      <c r="B113" s="18" t="s">
        <v>1540</v>
      </c>
      <c r="H113" s="11"/>
      <c r="I113" s="11"/>
    </row>
    <row r="114" spans="2:9" x14ac:dyDescent="0.2">
      <c r="B114" s="65" t="s">
        <v>1549</v>
      </c>
      <c r="H114" s="11"/>
      <c r="I114" s="11"/>
    </row>
    <row r="115" spans="2:9" x14ac:dyDescent="0.2">
      <c r="H115" s="11"/>
      <c r="I115" s="11"/>
    </row>
    <row r="116" spans="2:9" x14ac:dyDescent="0.2">
      <c r="H116" s="11"/>
      <c r="I116" s="11"/>
    </row>
    <row r="117" spans="2:9" x14ac:dyDescent="0.2">
      <c r="H117" s="11"/>
      <c r="I117" s="11"/>
    </row>
    <row r="118" spans="2:9" x14ac:dyDescent="0.2">
      <c r="H118" s="11"/>
      <c r="I118" s="11"/>
    </row>
    <row r="119" spans="2:9" x14ac:dyDescent="0.2">
      <c r="H119" s="11"/>
      <c r="I119" s="11"/>
    </row>
    <row r="120" spans="2:9" x14ac:dyDescent="0.2">
      <c r="H120" s="11"/>
      <c r="I120" s="11"/>
    </row>
    <row r="121" spans="2:9" x14ac:dyDescent="0.2">
      <c r="H121" s="11"/>
      <c r="I121" s="11"/>
    </row>
    <row r="122" spans="2:9" x14ac:dyDescent="0.2">
      <c r="H122" s="11"/>
      <c r="I122" s="11"/>
    </row>
    <row r="123" spans="2:9" x14ac:dyDescent="0.2">
      <c r="H123" s="11"/>
      <c r="I123" s="11"/>
    </row>
    <row r="124" spans="2:9" x14ac:dyDescent="0.2">
      <c r="H124" s="11"/>
      <c r="I124" s="11"/>
    </row>
    <row r="125" spans="2:9" x14ac:dyDescent="0.2">
      <c r="H125" s="11"/>
      <c r="I125" s="11"/>
    </row>
    <row r="126" spans="2:9" x14ac:dyDescent="0.2">
      <c r="H126" s="11"/>
      <c r="I126" s="11"/>
    </row>
    <row r="127" spans="2:9" x14ac:dyDescent="0.2">
      <c r="H127" s="11"/>
      <c r="I127" s="11"/>
    </row>
    <row r="128" spans="2:9" x14ac:dyDescent="0.2">
      <c r="H128" s="11"/>
      <c r="I128" s="11"/>
    </row>
    <row r="129" spans="8:9" x14ac:dyDescent="0.2">
      <c r="H129" s="11"/>
      <c r="I129" s="11"/>
    </row>
    <row r="130" spans="8:9" x14ac:dyDescent="0.2">
      <c r="H130" s="11"/>
      <c r="I130" s="11"/>
    </row>
    <row r="131" spans="8:9" x14ac:dyDescent="0.2">
      <c r="H131" s="11"/>
      <c r="I131" s="11"/>
    </row>
    <row r="132" spans="8:9" x14ac:dyDescent="0.2">
      <c r="H132" s="11"/>
      <c r="I132" s="11"/>
    </row>
    <row r="133" spans="8:9" x14ac:dyDescent="0.2">
      <c r="H133" s="11"/>
      <c r="I133" s="11"/>
    </row>
    <row r="134" spans="8:9" x14ac:dyDescent="0.2">
      <c r="H134" s="11"/>
      <c r="I134" s="11"/>
    </row>
    <row r="135" spans="8:9" x14ac:dyDescent="0.2">
      <c r="H135" s="11"/>
      <c r="I135" s="11"/>
    </row>
  </sheetData>
  <mergeCells count="2">
    <mergeCell ref="B1:C1"/>
    <mergeCell ref="B72:I72"/>
  </mergeCells>
  <conditionalFormatting sqref="G1:G3 G5:G71 G73:G135">
    <cfRule type="cellIs" dxfId="23" priority="3" stopIfTrue="1" operator="between">
      <formula>0.009</formula>
      <formula>-0.009</formula>
    </cfRule>
  </conditionalFormatting>
  <hyperlinks>
    <hyperlink ref="A2" location="Index!A1" display="-" xr:uid="{ABCF8ABD-2482-48F7-AC18-71F9952820DA}"/>
  </hyperlinks>
  <pageMargins left="0.7" right="0.7" top="0.75" bottom="0.75" header="0.3" footer="0.3"/>
  <pageSetup paperSize="9" scale="35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1311-9DF9-4C6E-9A8D-12B8F4538227}">
  <dimension ref="A1:I86"/>
  <sheetViews>
    <sheetView view="pageBreakPreview" zoomScale="90" zoomScaleNormal="100" zoomScaleSheetLayoutView="90" workbookViewId="0">
      <selection activeCell="I4" sqref="I4"/>
    </sheetView>
  </sheetViews>
  <sheetFormatPr defaultColWidth="9.140625" defaultRowHeight="11.25" x14ac:dyDescent="0.2"/>
  <cols>
    <col min="1" max="1" width="1.5703125" style="6" bestFit="1" customWidth="1"/>
    <col min="2" max="2" width="64.28515625" style="6" customWidth="1"/>
    <col min="3" max="3" width="23.5703125" style="6" bestFit="1" customWidth="1"/>
    <col min="4" max="4" width="25" style="6" bestFit="1" customWidth="1"/>
    <col min="5" max="5" width="8.42578125" style="6" bestFit="1" customWidth="1"/>
    <col min="6" max="6" width="17" style="8" bestFit="1" customWidth="1"/>
    <col min="7" max="7" width="8.7109375" style="13" bestFit="1" customWidth="1"/>
    <col min="8" max="8" width="17.42578125" style="6" bestFit="1" customWidth="1"/>
    <col min="9" max="9" width="11.7109375" style="6" bestFit="1" customWidth="1"/>
    <col min="10" max="16384" width="9.140625" style="6"/>
  </cols>
  <sheetData>
    <row r="1" spans="1:9" s="1" customFormat="1" ht="16.7" customHeight="1" x14ac:dyDescent="0.2">
      <c r="B1" s="144" t="s">
        <v>13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146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147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429</v>
      </c>
      <c r="C7" s="25" t="s">
        <v>430</v>
      </c>
      <c r="D7" s="25" t="s">
        <v>420</v>
      </c>
      <c r="E7" s="28">
        <v>3000000</v>
      </c>
      <c r="F7" s="26">
        <v>3000</v>
      </c>
      <c r="G7" s="27">
        <v>3.4484282289121899</v>
      </c>
      <c r="H7" s="29">
        <v>5.2999999999999999E-2</v>
      </c>
      <c r="I7" s="62"/>
    </row>
    <row r="8" spans="1:9" x14ac:dyDescent="0.2">
      <c r="B8" s="25" t="s">
        <v>431</v>
      </c>
      <c r="C8" s="25" t="s">
        <v>432</v>
      </c>
      <c r="D8" s="25" t="s">
        <v>420</v>
      </c>
      <c r="E8" s="28">
        <v>2000000</v>
      </c>
      <c r="F8" s="26">
        <v>1998.008</v>
      </c>
      <c r="G8" s="27">
        <v>2.2966623962641299</v>
      </c>
      <c r="H8" s="29">
        <v>5.1985999999999997E-2</v>
      </c>
      <c r="I8" s="62"/>
    </row>
    <row r="9" spans="1:9" x14ac:dyDescent="0.2">
      <c r="B9" s="24" t="s">
        <v>134</v>
      </c>
      <c r="C9" s="24"/>
      <c r="D9" s="24"/>
      <c r="E9" s="24"/>
      <c r="F9" s="39">
        <f>SUM(F6:F8)</f>
        <v>4998.0079999999998</v>
      </c>
      <c r="G9" s="40">
        <f>SUM(G6:G8)</f>
        <v>5.7450906251763199</v>
      </c>
      <c r="H9" s="24"/>
      <c r="I9" s="24"/>
    </row>
    <row r="10" spans="1:9" x14ac:dyDescent="0.2">
      <c r="B10" s="36" t="s">
        <v>137</v>
      </c>
      <c r="C10" s="36"/>
      <c r="D10" s="36"/>
      <c r="E10" s="36"/>
      <c r="F10" s="37">
        <f>+F9</f>
        <v>4998.0079999999998</v>
      </c>
      <c r="G10" s="38">
        <f>+G9</f>
        <v>5.7450906251763199</v>
      </c>
      <c r="H10" s="24"/>
      <c r="I10" s="24"/>
    </row>
    <row r="11" spans="1:9" x14ac:dyDescent="0.2">
      <c r="B11" s="24"/>
      <c r="C11" s="25"/>
      <c r="D11" s="25"/>
      <c r="E11" s="25"/>
      <c r="F11" s="26"/>
      <c r="G11" s="27"/>
      <c r="H11" s="25"/>
      <c r="I11" s="25"/>
    </row>
    <row r="12" spans="1:9" x14ac:dyDescent="0.2">
      <c r="B12" s="24" t="s">
        <v>155</v>
      </c>
      <c r="C12" s="24"/>
      <c r="D12" s="24"/>
      <c r="E12" s="24"/>
      <c r="F12" s="30">
        <v>1.3254942000000001</v>
      </c>
      <c r="G12" s="31">
        <v>1.52362387217979E-3</v>
      </c>
      <c r="H12" s="29">
        <v>5.163222E-2</v>
      </c>
      <c r="I12" s="29"/>
    </row>
    <row r="13" spans="1:9" x14ac:dyDescent="0.2">
      <c r="B13" s="25"/>
      <c r="C13" s="25"/>
      <c r="D13" s="25"/>
      <c r="E13" s="25"/>
      <c r="F13" s="26"/>
      <c r="G13" s="27"/>
      <c r="H13" s="25"/>
      <c r="I13" s="25"/>
    </row>
    <row r="14" spans="1:9" x14ac:dyDescent="0.2">
      <c r="B14" s="24" t="s">
        <v>424</v>
      </c>
      <c r="C14" s="25"/>
      <c r="D14" s="25"/>
      <c r="E14" s="25"/>
      <c r="F14" s="26"/>
      <c r="G14" s="27"/>
      <c r="H14" s="25"/>
      <c r="I14" s="25"/>
    </row>
    <row r="15" spans="1:9" x14ac:dyDescent="0.2">
      <c r="B15" s="25" t="s">
        <v>425</v>
      </c>
      <c r="C15" s="25"/>
      <c r="D15" s="25"/>
      <c r="E15" s="25"/>
      <c r="F15" s="26">
        <v>80272.416249999995</v>
      </c>
      <c r="G15" s="27">
        <v>92.271222066496406</v>
      </c>
      <c r="H15" s="140">
        <v>5.1999999999999998E-2</v>
      </c>
      <c r="I15" s="25"/>
    </row>
    <row r="16" spans="1:9" x14ac:dyDescent="0.2">
      <c r="B16" s="25" t="s">
        <v>425</v>
      </c>
      <c r="C16" s="25"/>
      <c r="D16" s="25"/>
      <c r="E16" s="25"/>
      <c r="F16" s="26">
        <v>1659.2257666999999</v>
      </c>
      <c r="G16" s="27">
        <v>1.90724032400892</v>
      </c>
      <c r="H16" s="140">
        <v>5.2499999999999998E-2</v>
      </c>
      <c r="I16" s="25"/>
    </row>
    <row r="17" spans="2:9" x14ac:dyDescent="0.2">
      <c r="B17" s="24" t="s">
        <v>137</v>
      </c>
      <c r="C17" s="24"/>
      <c r="D17" s="24"/>
      <c r="E17" s="24"/>
      <c r="F17" s="30">
        <v>81931.642016699989</v>
      </c>
      <c r="G17" s="31">
        <v>94.178462390505331</v>
      </c>
      <c r="H17" s="25"/>
      <c r="I17" s="25"/>
    </row>
    <row r="18" spans="2:9" x14ac:dyDescent="0.2">
      <c r="B18" s="25"/>
      <c r="C18" s="25"/>
      <c r="D18" s="25"/>
      <c r="E18" s="25"/>
      <c r="F18" s="26"/>
      <c r="G18" s="27"/>
      <c r="H18" s="25"/>
      <c r="I18" s="25"/>
    </row>
    <row r="19" spans="2:9" x14ac:dyDescent="0.2">
      <c r="B19" s="50" t="s">
        <v>158</v>
      </c>
      <c r="C19" s="50"/>
      <c r="D19" s="50"/>
      <c r="E19" s="50"/>
      <c r="F19" s="30">
        <f>F20-(F9+F12+F17)</f>
        <v>65.18044350000855</v>
      </c>
      <c r="G19" s="31">
        <f>G20-(G9+G12+G17)</f>
        <v>7.4923360446163656E-2</v>
      </c>
      <c r="H19" s="24"/>
      <c r="I19" s="24"/>
    </row>
    <row r="20" spans="2:9" x14ac:dyDescent="0.2">
      <c r="B20" s="46" t="s">
        <v>156</v>
      </c>
      <c r="C20" s="46"/>
      <c r="D20" s="46"/>
      <c r="E20" s="46"/>
      <c r="F20" s="47">
        <v>86996.155954400005</v>
      </c>
      <c r="G20" s="48">
        <v>100</v>
      </c>
      <c r="H20" s="49"/>
      <c r="I20" s="49"/>
    </row>
    <row r="22" spans="2:9" ht="39.950000000000003" customHeight="1" x14ac:dyDescent="0.2">
      <c r="B22" s="155" t="s">
        <v>428</v>
      </c>
      <c r="C22" s="155"/>
      <c r="D22" s="155"/>
      <c r="E22" s="155"/>
      <c r="F22" s="155"/>
      <c r="G22" s="155"/>
      <c r="H22" s="155"/>
      <c r="I22" s="155"/>
    </row>
    <row r="23" spans="2:9" x14ac:dyDescent="0.2">
      <c r="B23" s="18"/>
    </row>
    <row r="24" spans="2:9" x14ac:dyDescent="0.2">
      <c r="B24" s="18" t="s">
        <v>182</v>
      </c>
    </row>
    <row r="25" spans="2:9" x14ac:dyDescent="0.2">
      <c r="B25" s="18"/>
    </row>
    <row r="26" spans="2:9" x14ac:dyDescent="0.2">
      <c r="B26" s="6" t="s">
        <v>1557</v>
      </c>
    </row>
    <row r="27" spans="2:9" x14ac:dyDescent="0.2">
      <c r="B27" s="6" t="s">
        <v>1558</v>
      </c>
    </row>
    <row r="28" spans="2:9" x14ac:dyDescent="0.2">
      <c r="B28" s="18"/>
    </row>
    <row r="29" spans="2:9" x14ac:dyDescent="0.2">
      <c r="B29" s="46" t="s">
        <v>1559</v>
      </c>
      <c r="C29" s="46" t="s">
        <v>1589</v>
      </c>
      <c r="D29" s="46" t="s">
        <v>1560</v>
      </c>
    </row>
    <row r="30" spans="2:9" x14ac:dyDescent="0.2">
      <c r="B30" s="70" t="s">
        <v>1561</v>
      </c>
      <c r="C30" s="70">
        <v>1062.4999</v>
      </c>
      <c r="D30" s="70">
        <v>1066.7628999999999</v>
      </c>
    </row>
    <row r="31" spans="2:9" x14ac:dyDescent="0.2">
      <c r="B31" s="70" t="s">
        <v>1582</v>
      </c>
      <c r="C31" s="70">
        <v>1038.9712999999999</v>
      </c>
      <c r="D31" s="70">
        <v>1043.1393</v>
      </c>
    </row>
    <row r="32" spans="2:9" x14ac:dyDescent="0.2">
      <c r="B32" s="70" t="s">
        <v>1562</v>
      </c>
      <c r="C32" s="70">
        <v>1001.0934999999999</v>
      </c>
      <c r="D32" s="70">
        <v>1005.0462</v>
      </c>
    </row>
    <row r="33" spans="2:9" x14ac:dyDescent="0.2">
      <c r="B33" s="18"/>
    </row>
    <row r="34" spans="2:9" x14ac:dyDescent="0.2">
      <c r="B34" s="6" t="s">
        <v>1652</v>
      </c>
    </row>
    <row r="35" spans="2:9" x14ac:dyDescent="0.2">
      <c r="B35" s="6" t="s">
        <v>1563</v>
      </c>
    </row>
    <row r="36" spans="2:9" x14ac:dyDescent="0.2">
      <c r="B36" s="6" t="s">
        <v>1564</v>
      </c>
    </row>
    <row r="37" spans="2:9" x14ac:dyDescent="0.2">
      <c r="B37" s="6" t="s">
        <v>1583</v>
      </c>
      <c r="C37" s="18"/>
      <c r="D37" s="58"/>
      <c r="E37" s="18"/>
    </row>
    <row r="38" spans="2:9" x14ac:dyDescent="0.2">
      <c r="B38" s="6" t="s">
        <v>1566</v>
      </c>
      <c r="D38" s="59"/>
      <c r="E38" s="59"/>
    </row>
    <row r="39" spans="2:9" x14ac:dyDescent="0.2">
      <c r="D39" s="59"/>
      <c r="E39" s="59"/>
    </row>
    <row r="43" spans="2:9" x14ac:dyDescent="0.2">
      <c r="B43" s="18" t="s">
        <v>1548</v>
      </c>
      <c r="H43" s="11"/>
      <c r="I43" s="11"/>
    </row>
    <row r="44" spans="2:9" x14ac:dyDescent="0.2">
      <c r="B44" s="18"/>
      <c r="C44" s="18"/>
      <c r="D44" s="58"/>
      <c r="E44" s="18"/>
      <c r="H44" s="11"/>
      <c r="I44" s="11"/>
    </row>
    <row r="45" spans="2:9" x14ac:dyDescent="0.2">
      <c r="D45" s="59"/>
      <c r="E45" s="59"/>
      <c r="H45" s="11"/>
      <c r="I45" s="11"/>
    </row>
    <row r="46" spans="2:9" x14ac:dyDescent="0.2">
      <c r="H46" s="11"/>
      <c r="I46" s="11"/>
    </row>
    <row r="47" spans="2:9" x14ac:dyDescent="0.2">
      <c r="H47" s="11"/>
      <c r="I47" s="11"/>
    </row>
    <row r="48" spans="2:9" x14ac:dyDescent="0.2">
      <c r="H48" s="11"/>
      <c r="I48" s="11"/>
    </row>
    <row r="49" spans="2:9" x14ac:dyDescent="0.2">
      <c r="B49" s="18"/>
      <c r="H49" s="11"/>
      <c r="I49" s="11"/>
    </row>
    <row r="50" spans="2:9" x14ac:dyDescent="0.2">
      <c r="H50" s="11"/>
      <c r="I50" s="11"/>
    </row>
    <row r="51" spans="2:9" x14ac:dyDescent="0.2">
      <c r="H51" s="11"/>
      <c r="I51" s="11"/>
    </row>
    <row r="52" spans="2:9" x14ac:dyDescent="0.2">
      <c r="H52" s="11"/>
      <c r="I52" s="11"/>
    </row>
    <row r="53" spans="2:9" x14ac:dyDescent="0.2">
      <c r="H53" s="11"/>
      <c r="I53" s="11"/>
    </row>
    <row r="54" spans="2:9" x14ac:dyDescent="0.2">
      <c r="H54" s="11"/>
      <c r="I54" s="11"/>
    </row>
    <row r="55" spans="2:9" x14ac:dyDescent="0.2">
      <c r="H55" s="11"/>
      <c r="I55" s="11"/>
    </row>
    <row r="56" spans="2:9" x14ac:dyDescent="0.2">
      <c r="H56" s="11"/>
      <c r="I56" s="11"/>
    </row>
    <row r="57" spans="2:9" x14ac:dyDescent="0.2">
      <c r="H57" s="11"/>
      <c r="I57" s="11"/>
    </row>
    <row r="58" spans="2:9" x14ac:dyDescent="0.2">
      <c r="H58" s="11"/>
      <c r="I58" s="11"/>
    </row>
    <row r="59" spans="2:9" x14ac:dyDescent="0.2">
      <c r="H59" s="11"/>
      <c r="I59" s="11"/>
    </row>
    <row r="60" spans="2:9" x14ac:dyDescent="0.2"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B64" s="18" t="s">
        <v>1540</v>
      </c>
      <c r="H64" s="11"/>
      <c r="I64" s="11"/>
    </row>
    <row r="65" spans="2:9" x14ac:dyDescent="0.2">
      <c r="B65" s="66" t="s">
        <v>1550</v>
      </c>
      <c r="H65" s="11"/>
      <c r="I65" s="11"/>
    </row>
    <row r="66" spans="2:9" x14ac:dyDescent="0.2">
      <c r="H66" s="11"/>
      <c r="I66" s="11"/>
    </row>
    <row r="67" spans="2:9" x14ac:dyDescent="0.2">
      <c r="H67" s="11"/>
      <c r="I67" s="11"/>
    </row>
    <row r="68" spans="2:9" x14ac:dyDescent="0.2">
      <c r="H68" s="11"/>
      <c r="I68" s="11"/>
    </row>
    <row r="69" spans="2:9" x14ac:dyDescent="0.2">
      <c r="H69" s="11"/>
      <c r="I69" s="11"/>
    </row>
    <row r="70" spans="2:9" x14ac:dyDescent="0.2">
      <c r="H70" s="11"/>
      <c r="I70" s="11"/>
    </row>
    <row r="71" spans="2:9" x14ac:dyDescent="0.2">
      <c r="H71" s="11"/>
      <c r="I71" s="11"/>
    </row>
    <row r="72" spans="2:9" x14ac:dyDescent="0.2">
      <c r="H72" s="11"/>
      <c r="I72" s="11"/>
    </row>
    <row r="73" spans="2:9" x14ac:dyDescent="0.2">
      <c r="H73" s="11"/>
      <c r="I73" s="11"/>
    </row>
    <row r="74" spans="2:9" x14ac:dyDescent="0.2">
      <c r="H74" s="11"/>
      <c r="I74" s="11"/>
    </row>
    <row r="75" spans="2:9" x14ac:dyDescent="0.2">
      <c r="H75" s="11"/>
      <c r="I75" s="11"/>
    </row>
    <row r="76" spans="2:9" x14ac:dyDescent="0.2">
      <c r="H76" s="11"/>
      <c r="I76" s="11"/>
    </row>
    <row r="77" spans="2:9" x14ac:dyDescent="0.2"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H80" s="11"/>
      <c r="I80" s="11"/>
    </row>
    <row r="81" spans="8:9" x14ac:dyDescent="0.2">
      <c r="H81" s="11"/>
      <c r="I81" s="11"/>
    </row>
    <row r="82" spans="8:9" x14ac:dyDescent="0.2">
      <c r="H82" s="11"/>
      <c r="I82" s="11"/>
    </row>
    <row r="83" spans="8:9" x14ac:dyDescent="0.2">
      <c r="H83" s="11"/>
      <c r="I83" s="11"/>
    </row>
    <row r="84" spans="8:9" x14ac:dyDescent="0.2">
      <c r="H84" s="11"/>
      <c r="I84" s="11"/>
    </row>
    <row r="85" spans="8:9" x14ac:dyDescent="0.2">
      <c r="H85" s="11"/>
      <c r="I85" s="11"/>
    </row>
    <row r="86" spans="8:9" x14ac:dyDescent="0.2">
      <c r="H86" s="11"/>
      <c r="I86" s="11"/>
    </row>
  </sheetData>
  <mergeCells count="2">
    <mergeCell ref="B1:C1"/>
    <mergeCell ref="B22:I22"/>
  </mergeCells>
  <conditionalFormatting sqref="G1:G3 G5:G21">
    <cfRule type="cellIs" dxfId="22" priority="3" stopIfTrue="1" operator="between">
      <formula>0.009</formula>
      <formula>-0.009</formula>
    </cfRule>
  </conditionalFormatting>
  <conditionalFormatting sqref="G23:G86">
    <cfRule type="cellIs" dxfId="21" priority="1" stopIfTrue="1" operator="between">
      <formula>0.009</formula>
      <formula>-0.009</formula>
    </cfRule>
  </conditionalFormatting>
  <hyperlinks>
    <hyperlink ref="A2" location="Index!A1" display="-" xr:uid="{D9944CB8-8480-4D92-AE9C-60187589C8CE}"/>
  </hyperlinks>
  <pageMargins left="0.7" right="0.7" top="0.75" bottom="0.75" header="0.3" footer="0.3"/>
  <pageSetup paperSize="9" scale="38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A488-6640-4571-A716-92629C6B75CE}">
  <dimension ref="A1:I133"/>
  <sheetViews>
    <sheetView view="pageBreakPreview" zoomScaleNormal="100" zoomScaleSheetLayoutView="100" workbookViewId="0"/>
  </sheetViews>
  <sheetFormatPr defaultColWidth="9.140625" defaultRowHeight="11.25" x14ac:dyDescent="0.2"/>
  <cols>
    <col min="1" max="1" width="7.140625" style="6" customWidth="1"/>
    <col min="2" max="2" width="72.140625" style="6" customWidth="1"/>
    <col min="3" max="3" width="23.5703125" style="6" bestFit="1" customWidth="1"/>
    <col min="4" max="4" width="23.85546875" style="6" bestFit="1" customWidth="1"/>
    <col min="5" max="5" width="13.85546875" style="6" bestFit="1" customWidth="1"/>
    <col min="6" max="6" width="16.140625" style="8" bestFit="1" customWidth="1"/>
    <col min="7" max="7" width="7.28515625" style="13" bestFit="1" customWidth="1"/>
    <col min="8" max="8" width="14.42578125" style="6" bestFit="1" customWidth="1"/>
    <col min="9" max="9" width="10.5703125" style="6" bestFit="1" customWidth="1"/>
    <col min="10" max="16384" width="9.140625" style="6"/>
  </cols>
  <sheetData>
    <row r="1" spans="1:9" s="1" customFormat="1" ht="16.7" customHeight="1" x14ac:dyDescent="0.2">
      <c r="B1" s="144" t="s">
        <v>14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138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433</v>
      </c>
      <c r="C7" s="25" t="s">
        <v>434</v>
      </c>
      <c r="D7" s="25" t="s">
        <v>141</v>
      </c>
      <c r="E7" s="28">
        <v>4750</v>
      </c>
      <c r="F7" s="26">
        <v>47539.805</v>
      </c>
      <c r="G7" s="27">
        <v>5.7584276075615799</v>
      </c>
      <c r="H7" s="29">
        <v>6.3447000000000003E-2</v>
      </c>
      <c r="I7" s="62"/>
    </row>
    <row r="8" spans="1:9" x14ac:dyDescent="0.2">
      <c r="B8" s="24" t="s">
        <v>134</v>
      </c>
      <c r="C8" s="24"/>
      <c r="D8" s="24"/>
      <c r="E8" s="24"/>
      <c r="F8" s="39">
        <f>SUM(F6:F7)</f>
        <v>47539.805</v>
      </c>
      <c r="G8" s="40">
        <f>SUM(G6:G7)</f>
        <v>5.7584276075615799</v>
      </c>
      <c r="H8" s="24"/>
      <c r="I8" s="24"/>
    </row>
    <row r="9" spans="1:9" x14ac:dyDescent="0.2">
      <c r="B9" s="36" t="s">
        <v>144</v>
      </c>
      <c r="C9" s="41"/>
      <c r="D9" s="41"/>
      <c r="E9" s="41"/>
      <c r="F9" s="42"/>
      <c r="G9" s="43"/>
      <c r="H9" s="25"/>
      <c r="I9" s="25"/>
    </row>
    <row r="10" spans="1:9" x14ac:dyDescent="0.2">
      <c r="B10" s="24" t="s">
        <v>134</v>
      </c>
      <c r="C10" s="24"/>
      <c r="D10" s="24"/>
      <c r="E10" s="24"/>
      <c r="F10" s="34" t="s">
        <v>145</v>
      </c>
      <c r="G10" s="35" t="s">
        <v>145</v>
      </c>
      <c r="H10" s="24"/>
      <c r="I10" s="24"/>
    </row>
    <row r="11" spans="1:9" x14ac:dyDescent="0.2">
      <c r="B11" s="36" t="s">
        <v>137</v>
      </c>
      <c r="C11" s="36"/>
      <c r="D11" s="36"/>
      <c r="E11" s="36"/>
      <c r="F11" s="44">
        <f>F8</f>
        <v>47539.805</v>
      </c>
      <c r="G11" s="45">
        <f>G8</f>
        <v>5.7584276075615799</v>
      </c>
      <c r="H11" s="24"/>
      <c r="I11" s="24"/>
    </row>
    <row r="12" spans="1:9" x14ac:dyDescent="0.2">
      <c r="B12" s="24" t="s">
        <v>146</v>
      </c>
      <c r="C12" s="25"/>
      <c r="D12" s="25"/>
      <c r="E12" s="25"/>
      <c r="F12" s="26"/>
      <c r="G12" s="27"/>
      <c r="H12" s="25"/>
      <c r="I12" s="25"/>
    </row>
    <row r="13" spans="1:9" x14ac:dyDescent="0.2">
      <c r="B13" s="24" t="s">
        <v>338</v>
      </c>
      <c r="C13" s="25"/>
      <c r="D13" s="25"/>
      <c r="E13" s="25"/>
      <c r="F13" s="26"/>
      <c r="G13" s="27"/>
      <c r="H13" s="25"/>
      <c r="I13" s="25"/>
    </row>
    <row r="14" spans="1:9" x14ac:dyDescent="0.2">
      <c r="B14" s="25" t="s">
        <v>435</v>
      </c>
      <c r="C14" s="25" t="s">
        <v>436</v>
      </c>
      <c r="D14" s="25" t="s">
        <v>344</v>
      </c>
      <c r="E14" s="28">
        <v>13000</v>
      </c>
      <c r="F14" s="26">
        <v>64418.9</v>
      </c>
      <c r="G14" s="27">
        <v>7.8029678962450202</v>
      </c>
      <c r="H14" s="29">
        <v>6.2127000000000002E-2</v>
      </c>
      <c r="I14" s="62"/>
    </row>
    <row r="15" spans="1:9" x14ac:dyDescent="0.2">
      <c r="B15" s="25" t="s">
        <v>437</v>
      </c>
      <c r="C15" s="25" t="s">
        <v>438</v>
      </c>
      <c r="D15" s="25" t="s">
        <v>344</v>
      </c>
      <c r="E15" s="28">
        <v>12000</v>
      </c>
      <c r="F15" s="26">
        <v>59342.1</v>
      </c>
      <c r="G15" s="27">
        <v>7.1880224778094899</v>
      </c>
      <c r="H15" s="29">
        <v>6.3230999999999996E-2</v>
      </c>
      <c r="I15" s="62"/>
    </row>
    <row r="16" spans="1:9" x14ac:dyDescent="0.2">
      <c r="B16" s="25" t="s">
        <v>439</v>
      </c>
      <c r="C16" s="25" t="s">
        <v>440</v>
      </c>
      <c r="D16" s="25" t="s">
        <v>344</v>
      </c>
      <c r="E16" s="28">
        <v>6000</v>
      </c>
      <c r="F16" s="26">
        <v>29620.38</v>
      </c>
      <c r="G16" s="27">
        <v>3.58787365531821</v>
      </c>
      <c r="H16" s="29">
        <v>6.3216999999999995E-2</v>
      </c>
      <c r="I16" s="62"/>
    </row>
    <row r="17" spans="2:9" x14ac:dyDescent="0.2">
      <c r="B17" s="25" t="s">
        <v>441</v>
      </c>
      <c r="C17" s="25" t="s">
        <v>442</v>
      </c>
      <c r="D17" s="25" t="s">
        <v>344</v>
      </c>
      <c r="E17" s="28">
        <v>5000</v>
      </c>
      <c r="F17" s="26">
        <v>24656.7</v>
      </c>
      <c r="G17" s="27">
        <v>2.9866302983649899</v>
      </c>
      <c r="H17" s="29">
        <v>6.6000000000000003E-2</v>
      </c>
      <c r="I17" s="62"/>
    </row>
    <row r="18" spans="2:9" x14ac:dyDescent="0.2">
      <c r="B18" s="25" t="s">
        <v>443</v>
      </c>
      <c r="C18" s="25" t="s">
        <v>444</v>
      </c>
      <c r="D18" s="25" t="s">
        <v>344</v>
      </c>
      <c r="E18" s="28">
        <v>4200</v>
      </c>
      <c r="F18" s="26">
        <v>20717.97</v>
      </c>
      <c r="G18" s="27">
        <v>2.5095376478854399</v>
      </c>
      <c r="H18" s="29">
        <v>6.3700999999999994E-2</v>
      </c>
      <c r="I18" s="62"/>
    </row>
    <row r="19" spans="2:9" x14ac:dyDescent="0.2">
      <c r="B19" s="25" t="s">
        <v>445</v>
      </c>
      <c r="C19" s="25" t="s">
        <v>446</v>
      </c>
      <c r="D19" s="25" t="s">
        <v>344</v>
      </c>
      <c r="E19" s="28">
        <v>4000</v>
      </c>
      <c r="F19" s="26">
        <v>19862.7</v>
      </c>
      <c r="G19" s="27">
        <v>2.4059400336352499</v>
      </c>
      <c r="H19" s="29">
        <v>6.4698000000000006E-2</v>
      </c>
      <c r="I19" s="62"/>
    </row>
    <row r="20" spans="2:9" x14ac:dyDescent="0.2">
      <c r="B20" s="25" t="s">
        <v>447</v>
      </c>
      <c r="C20" s="25" t="s">
        <v>448</v>
      </c>
      <c r="D20" s="25" t="s">
        <v>344</v>
      </c>
      <c r="E20" s="28">
        <v>4000</v>
      </c>
      <c r="F20" s="26">
        <v>19754.28</v>
      </c>
      <c r="G20" s="27">
        <v>2.39280727633404</v>
      </c>
      <c r="H20" s="29">
        <v>6.5801999999999999E-2</v>
      </c>
      <c r="I20" s="62"/>
    </row>
    <row r="21" spans="2:9" x14ac:dyDescent="0.2">
      <c r="B21" s="25" t="s">
        <v>449</v>
      </c>
      <c r="C21" s="25" t="s">
        <v>450</v>
      </c>
      <c r="D21" s="25" t="s">
        <v>344</v>
      </c>
      <c r="E21" s="28">
        <v>3500</v>
      </c>
      <c r="F21" s="26">
        <v>17353.752499999999</v>
      </c>
      <c r="G21" s="27">
        <v>2.1020348630119701</v>
      </c>
      <c r="H21" s="29">
        <v>6.2780000000000002E-2</v>
      </c>
      <c r="I21" s="62"/>
    </row>
    <row r="22" spans="2:9" x14ac:dyDescent="0.2">
      <c r="B22" s="25" t="s">
        <v>356</v>
      </c>
      <c r="C22" s="25" t="s">
        <v>357</v>
      </c>
      <c r="D22" s="25" t="s">
        <v>344</v>
      </c>
      <c r="E22" s="28">
        <v>2500</v>
      </c>
      <c r="F22" s="26">
        <v>12336.375</v>
      </c>
      <c r="G22" s="27">
        <v>1.4942872057895999</v>
      </c>
      <c r="H22" s="29">
        <v>6.3702999999999996E-2</v>
      </c>
      <c r="I22" s="62"/>
    </row>
    <row r="23" spans="2:9" x14ac:dyDescent="0.2">
      <c r="B23" s="25" t="s">
        <v>451</v>
      </c>
      <c r="C23" s="25" t="s">
        <v>452</v>
      </c>
      <c r="D23" s="25" t="s">
        <v>344</v>
      </c>
      <c r="E23" s="28">
        <v>1500</v>
      </c>
      <c r="F23" s="26">
        <v>7454.3474999999999</v>
      </c>
      <c r="G23" s="27">
        <v>0.902934297697637</v>
      </c>
      <c r="H23" s="29">
        <v>6.2099000000000001E-2</v>
      </c>
      <c r="I23" s="62"/>
    </row>
    <row r="24" spans="2:9" x14ac:dyDescent="0.2">
      <c r="B24" s="25" t="s">
        <v>453</v>
      </c>
      <c r="C24" s="25" t="s">
        <v>454</v>
      </c>
      <c r="D24" s="25" t="s">
        <v>344</v>
      </c>
      <c r="E24" s="28">
        <v>1000</v>
      </c>
      <c r="F24" s="26">
        <v>4946.3850000000002</v>
      </c>
      <c r="G24" s="27">
        <v>0.599148438695289</v>
      </c>
      <c r="H24" s="29">
        <v>6.2798999999999994E-2</v>
      </c>
      <c r="I24" s="62"/>
    </row>
    <row r="25" spans="2:9" x14ac:dyDescent="0.2">
      <c r="B25" s="25" t="s">
        <v>455</v>
      </c>
      <c r="C25" s="25" t="s">
        <v>456</v>
      </c>
      <c r="D25" s="25" t="s">
        <v>344</v>
      </c>
      <c r="E25" s="28">
        <v>1000</v>
      </c>
      <c r="F25" s="26">
        <v>4943.05</v>
      </c>
      <c r="G25" s="27">
        <v>0.59874447498380001</v>
      </c>
      <c r="H25" s="29">
        <v>6.2768000000000004E-2</v>
      </c>
      <c r="I25" s="62"/>
    </row>
    <row r="26" spans="2:9" x14ac:dyDescent="0.2">
      <c r="B26" s="25" t="s">
        <v>457</v>
      </c>
      <c r="C26" s="25" t="s">
        <v>458</v>
      </c>
      <c r="D26" s="25" t="s">
        <v>344</v>
      </c>
      <c r="E26" s="28">
        <v>500</v>
      </c>
      <c r="F26" s="26">
        <v>2484.2199999999998</v>
      </c>
      <c r="G26" s="27">
        <v>0.30090996442363699</v>
      </c>
      <c r="H26" s="29">
        <v>6.4403000000000002E-2</v>
      </c>
      <c r="I26" s="62"/>
    </row>
    <row r="27" spans="2:9" x14ac:dyDescent="0.2">
      <c r="B27" s="25" t="s">
        <v>459</v>
      </c>
      <c r="C27" s="25" t="s">
        <v>460</v>
      </c>
      <c r="D27" s="25" t="s">
        <v>344</v>
      </c>
      <c r="E27" s="28">
        <v>500</v>
      </c>
      <c r="F27" s="26">
        <v>2467.5300000000002</v>
      </c>
      <c r="G27" s="27">
        <v>0.29888832893795902</v>
      </c>
      <c r="H27" s="29">
        <v>6.3200000000000006E-2</v>
      </c>
      <c r="I27" s="62"/>
    </row>
    <row r="28" spans="2:9" x14ac:dyDescent="0.2">
      <c r="B28" s="24" t="s">
        <v>134</v>
      </c>
      <c r="C28" s="24"/>
      <c r="D28" s="24"/>
      <c r="E28" s="24"/>
      <c r="F28" s="30">
        <f>SUM(F13:F27)</f>
        <v>290358.69</v>
      </c>
      <c r="G28" s="31">
        <f>SUM(G13:G27)</f>
        <v>35.17072685913233</v>
      </c>
      <c r="H28" s="24"/>
      <c r="I28" s="24"/>
    </row>
    <row r="29" spans="2:9" x14ac:dyDescent="0.2">
      <c r="B29" s="24" t="s">
        <v>392</v>
      </c>
      <c r="C29" s="25"/>
      <c r="D29" s="25"/>
      <c r="E29" s="25"/>
      <c r="F29" s="26"/>
      <c r="G29" s="27"/>
      <c r="H29" s="25"/>
      <c r="I29" s="25"/>
    </row>
    <row r="30" spans="2:9" x14ac:dyDescent="0.2">
      <c r="B30" s="25" t="s">
        <v>461</v>
      </c>
      <c r="C30" s="25" t="s">
        <v>462</v>
      </c>
      <c r="D30" s="25" t="s">
        <v>344</v>
      </c>
      <c r="E30" s="28">
        <v>10000</v>
      </c>
      <c r="F30" s="26">
        <v>49541.8</v>
      </c>
      <c r="G30" s="27">
        <v>6.0009263573608296</v>
      </c>
      <c r="H30" s="29">
        <v>6.3698000000000005E-2</v>
      </c>
      <c r="I30" s="62"/>
    </row>
    <row r="31" spans="2:9" x14ac:dyDescent="0.2">
      <c r="B31" s="25" t="s">
        <v>463</v>
      </c>
      <c r="C31" s="25" t="s">
        <v>464</v>
      </c>
      <c r="D31" s="25" t="s">
        <v>344</v>
      </c>
      <c r="E31" s="28">
        <v>7000</v>
      </c>
      <c r="F31" s="26">
        <v>34750.379999999997</v>
      </c>
      <c r="G31" s="27">
        <v>4.2092631125696798</v>
      </c>
      <c r="H31" s="29">
        <v>6.3948000000000005E-2</v>
      </c>
      <c r="I31" s="62"/>
    </row>
    <row r="32" spans="2:9" x14ac:dyDescent="0.2">
      <c r="B32" s="25" t="s">
        <v>465</v>
      </c>
      <c r="C32" s="25" t="s">
        <v>466</v>
      </c>
      <c r="D32" s="25" t="s">
        <v>344</v>
      </c>
      <c r="E32" s="28">
        <v>6000</v>
      </c>
      <c r="F32" s="26">
        <v>29678.31</v>
      </c>
      <c r="G32" s="27">
        <v>3.59489063217173</v>
      </c>
      <c r="H32" s="29">
        <v>7.0652000000000006E-2</v>
      </c>
      <c r="I32" s="62"/>
    </row>
    <row r="33" spans="2:9" x14ac:dyDescent="0.2">
      <c r="B33" s="25" t="s">
        <v>467</v>
      </c>
      <c r="C33" s="25" t="s">
        <v>468</v>
      </c>
      <c r="D33" s="25" t="s">
        <v>344</v>
      </c>
      <c r="E33" s="28">
        <v>5500</v>
      </c>
      <c r="F33" s="26">
        <v>27173.052500000002</v>
      </c>
      <c r="G33" s="27">
        <v>3.2914324258948899</v>
      </c>
      <c r="H33" s="29">
        <v>6.3650999999999999E-2</v>
      </c>
      <c r="I33" s="62"/>
    </row>
    <row r="34" spans="2:9" x14ac:dyDescent="0.2">
      <c r="B34" s="25" t="s">
        <v>469</v>
      </c>
      <c r="C34" s="25" t="s">
        <v>470</v>
      </c>
      <c r="D34" s="25" t="s">
        <v>344</v>
      </c>
      <c r="E34" s="28">
        <v>5000</v>
      </c>
      <c r="F34" s="26">
        <v>24678.5</v>
      </c>
      <c r="G34" s="27">
        <v>2.98927090073694</v>
      </c>
      <c r="H34" s="29">
        <v>7.0973999999999995E-2</v>
      </c>
      <c r="I34" s="62"/>
    </row>
    <row r="35" spans="2:9" x14ac:dyDescent="0.2">
      <c r="B35" s="25" t="s">
        <v>471</v>
      </c>
      <c r="C35" s="25" t="s">
        <v>472</v>
      </c>
      <c r="D35" s="25" t="s">
        <v>344</v>
      </c>
      <c r="E35" s="28">
        <v>5000</v>
      </c>
      <c r="F35" s="26">
        <v>24659.575000000001</v>
      </c>
      <c r="G35" s="27">
        <v>2.9869785429438598</v>
      </c>
      <c r="H35" s="29">
        <v>7.4099999999999999E-2</v>
      </c>
      <c r="I35" s="62"/>
    </row>
    <row r="36" spans="2:9" x14ac:dyDescent="0.2">
      <c r="B36" s="25" t="s">
        <v>393</v>
      </c>
      <c r="C36" s="25" t="s">
        <v>394</v>
      </c>
      <c r="D36" s="25" t="s">
        <v>344</v>
      </c>
      <c r="E36" s="28">
        <v>5000</v>
      </c>
      <c r="F36" s="26">
        <v>24644.275000000001</v>
      </c>
      <c r="G36" s="27">
        <v>2.9851252761415301</v>
      </c>
      <c r="H36" s="29">
        <v>7.0250000000000007E-2</v>
      </c>
      <c r="I36" s="62"/>
    </row>
    <row r="37" spans="2:9" x14ac:dyDescent="0.2">
      <c r="B37" s="25" t="s">
        <v>473</v>
      </c>
      <c r="C37" s="25" t="s">
        <v>474</v>
      </c>
      <c r="D37" s="25" t="s">
        <v>344</v>
      </c>
      <c r="E37" s="28">
        <v>4500</v>
      </c>
      <c r="F37" s="26">
        <v>22179.622500000001</v>
      </c>
      <c r="G37" s="27">
        <v>2.6865854946038201</v>
      </c>
      <c r="H37" s="29">
        <v>7.1249999999999994E-2</v>
      </c>
      <c r="I37" s="62"/>
    </row>
    <row r="38" spans="2:9" x14ac:dyDescent="0.2">
      <c r="B38" s="25" t="s">
        <v>475</v>
      </c>
      <c r="C38" s="25" t="s">
        <v>476</v>
      </c>
      <c r="D38" s="25" t="s">
        <v>344</v>
      </c>
      <c r="E38" s="28">
        <v>4000</v>
      </c>
      <c r="F38" s="26">
        <v>19788.62</v>
      </c>
      <c r="G38" s="27">
        <v>2.3969668307126</v>
      </c>
      <c r="H38" s="29">
        <v>7.2202000000000002E-2</v>
      </c>
      <c r="I38" s="62"/>
    </row>
    <row r="39" spans="2:9" x14ac:dyDescent="0.2">
      <c r="B39" s="25" t="s">
        <v>477</v>
      </c>
      <c r="C39" s="25" t="s">
        <v>478</v>
      </c>
      <c r="D39" s="25" t="s">
        <v>344</v>
      </c>
      <c r="E39" s="28">
        <v>4000</v>
      </c>
      <c r="F39" s="26">
        <v>19762.38</v>
      </c>
      <c r="G39" s="27">
        <v>2.3937884175823299</v>
      </c>
      <c r="H39" s="29">
        <v>6.2698000000000004E-2</v>
      </c>
      <c r="I39" s="62"/>
    </row>
    <row r="40" spans="2:9" x14ac:dyDescent="0.2">
      <c r="B40" s="25" t="s">
        <v>479</v>
      </c>
      <c r="C40" s="25" t="s">
        <v>480</v>
      </c>
      <c r="D40" s="25" t="s">
        <v>344</v>
      </c>
      <c r="E40" s="28">
        <v>4000</v>
      </c>
      <c r="F40" s="26">
        <v>19731.72</v>
      </c>
      <c r="G40" s="27">
        <v>2.3900746162647302</v>
      </c>
      <c r="H40" s="29">
        <v>6.4449999999999993E-2</v>
      </c>
      <c r="I40" s="62"/>
    </row>
    <row r="41" spans="2:9" x14ac:dyDescent="0.2">
      <c r="B41" s="25" t="s">
        <v>481</v>
      </c>
      <c r="C41" s="25" t="s">
        <v>482</v>
      </c>
      <c r="D41" s="25" t="s">
        <v>344</v>
      </c>
      <c r="E41" s="28">
        <v>3000</v>
      </c>
      <c r="F41" s="26">
        <v>14865.434999999999</v>
      </c>
      <c r="G41" s="27">
        <v>1.8006285743581001</v>
      </c>
      <c r="H41" s="29">
        <v>7.0299E-2</v>
      </c>
      <c r="I41" s="62"/>
    </row>
    <row r="42" spans="2:9" x14ac:dyDescent="0.2">
      <c r="B42" s="25" t="s">
        <v>483</v>
      </c>
      <c r="C42" s="25" t="s">
        <v>484</v>
      </c>
      <c r="D42" s="25" t="s">
        <v>344</v>
      </c>
      <c r="E42" s="28">
        <v>3000</v>
      </c>
      <c r="F42" s="26">
        <v>14802</v>
      </c>
      <c r="G42" s="27">
        <v>1.79294478484139</v>
      </c>
      <c r="H42" s="29">
        <v>6.5099000000000004E-2</v>
      </c>
      <c r="I42" s="62"/>
    </row>
    <row r="43" spans="2:9" x14ac:dyDescent="0.2">
      <c r="B43" s="25" t="s">
        <v>485</v>
      </c>
      <c r="C43" s="25" t="s">
        <v>486</v>
      </c>
      <c r="D43" s="25" t="s">
        <v>344</v>
      </c>
      <c r="E43" s="28">
        <v>2500</v>
      </c>
      <c r="F43" s="26">
        <v>12345.95</v>
      </c>
      <c r="G43" s="27">
        <v>1.4954470116479199</v>
      </c>
      <c r="H43" s="29">
        <v>6.4148999999999998E-2</v>
      </c>
      <c r="I43" s="62"/>
    </row>
    <row r="44" spans="2:9" x14ac:dyDescent="0.2">
      <c r="B44" s="25" t="s">
        <v>487</v>
      </c>
      <c r="C44" s="25" t="s">
        <v>488</v>
      </c>
      <c r="D44" s="25" t="s">
        <v>344</v>
      </c>
      <c r="E44" s="28">
        <v>2000</v>
      </c>
      <c r="F44" s="26">
        <v>9904.6200000000008</v>
      </c>
      <c r="G44" s="27">
        <v>1.1997322506982599</v>
      </c>
      <c r="H44" s="29">
        <v>7.0297999999999999E-2</v>
      </c>
      <c r="I44" s="62"/>
    </row>
    <row r="45" spans="2:9" x14ac:dyDescent="0.2">
      <c r="B45" s="25" t="s">
        <v>489</v>
      </c>
      <c r="C45" s="25" t="s">
        <v>490</v>
      </c>
      <c r="D45" s="25" t="s">
        <v>344</v>
      </c>
      <c r="E45" s="28">
        <v>2000</v>
      </c>
      <c r="F45" s="26">
        <v>9891.26</v>
      </c>
      <c r="G45" s="27">
        <v>1.19811397328133</v>
      </c>
      <c r="H45" s="29">
        <v>6.2698000000000004E-2</v>
      </c>
      <c r="I45" s="62"/>
    </row>
    <row r="46" spans="2:9" x14ac:dyDescent="0.2">
      <c r="B46" s="25" t="s">
        <v>491</v>
      </c>
      <c r="C46" s="25" t="s">
        <v>492</v>
      </c>
      <c r="D46" s="25" t="s">
        <v>344</v>
      </c>
      <c r="E46" s="28">
        <v>2000</v>
      </c>
      <c r="F46" s="26">
        <v>9878.52</v>
      </c>
      <c r="G46" s="27">
        <v>1.1965707955648801</v>
      </c>
      <c r="H46" s="29">
        <v>7.1249999999999994E-2</v>
      </c>
      <c r="I46" s="62"/>
    </row>
    <row r="47" spans="2:9" x14ac:dyDescent="0.2">
      <c r="B47" s="25" t="s">
        <v>493</v>
      </c>
      <c r="C47" s="25" t="s">
        <v>494</v>
      </c>
      <c r="D47" s="25" t="s">
        <v>344</v>
      </c>
      <c r="E47" s="28">
        <v>1500</v>
      </c>
      <c r="F47" s="26">
        <v>7451.0550000000003</v>
      </c>
      <c r="G47" s="27">
        <v>0.90253548194948896</v>
      </c>
      <c r="H47" s="29">
        <v>7.0524000000000003E-2</v>
      </c>
      <c r="I47" s="62"/>
    </row>
    <row r="48" spans="2:9" x14ac:dyDescent="0.2">
      <c r="B48" s="25" t="s">
        <v>495</v>
      </c>
      <c r="C48" s="25" t="s">
        <v>496</v>
      </c>
      <c r="D48" s="25" t="s">
        <v>344</v>
      </c>
      <c r="E48" s="28">
        <v>500</v>
      </c>
      <c r="F48" s="26">
        <v>2491.4924999999998</v>
      </c>
      <c r="G48" s="27">
        <v>0.30179087179748898</v>
      </c>
      <c r="H48" s="29">
        <v>5.9348999999999999E-2</v>
      </c>
      <c r="I48" s="62"/>
    </row>
    <row r="49" spans="2:9" x14ac:dyDescent="0.2">
      <c r="B49" s="24" t="s">
        <v>134</v>
      </c>
      <c r="C49" s="24"/>
      <c r="D49" s="24"/>
      <c r="E49" s="24"/>
      <c r="F49" s="30">
        <f>SUM(F29:F48)</f>
        <v>378218.5675</v>
      </c>
      <c r="G49" s="31">
        <f>SUM(G29:G48)</f>
        <v>45.813066351121797</v>
      </c>
      <c r="H49" s="24"/>
      <c r="I49" s="24"/>
    </row>
    <row r="50" spans="2:9" x14ac:dyDescent="0.2">
      <c r="B50" s="24" t="s">
        <v>147</v>
      </c>
      <c r="C50" s="25"/>
      <c r="D50" s="25"/>
      <c r="E50" s="25"/>
      <c r="F50" s="26"/>
      <c r="G50" s="27"/>
      <c r="H50" s="25"/>
      <c r="I50" s="25"/>
    </row>
    <row r="51" spans="2:9" x14ac:dyDescent="0.2">
      <c r="B51" s="25" t="s">
        <v>497</v>
      </c>
      <c r="C51" s="25" t="s">
        <v>498</v>
      </c>
      <c r="D51" s="25" t="s">
        <v>420</v>
      </c>
      <c r="E51" s="28">
        <v>47500000</v>
      </c>
      <c r="F51" s="26">
        <v>47313.087500000001</v>
      </c>
      <c r="G51" s="27">
        <v>5.7309656457147096</v>
      </c>
      <c r="H51" s="29">
        <v>5.1498000000000002E-2</v>
      </c>
      <c r="I51" s="62"/>
    </row>
    <row r="52" spans="2:9" x14ac:dyDescent="0.2">
      <c r="B52" s="25" t="s">
        <v>148</v>
      </c>
      <c r="C52" s="25" t="s">
        <v>149</v>
      </c>
      <c r="D52" s="25" t="s">
        <v>420</v>
      </c>
      <c r="E52" s="28">
        <v>34000000</v>
      </c>
      <c r="F52" s="26">
        <v>33828.707999999999</v>
      </c>
      <c r="G52" s="27">
        <v>4.0976223203973801</v>
      </c>
      <c r="H52" s="29">
        <v>5.2804999999999998E-2</v>
      </c>
      <c r="I52" s="62"/>
    </row>
    <row r="53" spans="2:9" x14ac:dyDescent="0.2">
      <c r="B53" s="25" t="s">
        <v>499</v>
      </c>
      <c r="C53" s="25" t="s">
        <v>500</v>
      </c>
      <c r="D53" s="25" t="s">
        <v>420</v>
      </c>
      <c r="E53" s="28">
        <v>22500000</v>
      </c>
      <c r="F53" s="26">
        <v>22339.6875</v>
      </c>
      <c r="G53" s="27">
        <v>2.7059739358270001</v>
      </c>
      <c r="H53" s="29">
        <v>5.3459E-2</v>
      </c>
      <c r="I53" s="62"/>
    </row>
    <row r="54" spans="2:9" x14ac:dyDescent="0.2">
      <c r="B54" s="25" t="s">
        <v>501</v>
      </c>
      <c r="C54" s="25" t="s">
        <v>502</v>
      </c>
      <c r="D54" s="25" t="s">
        <v>420</v>
      </c>
      <c r="E54" s="28">
        <v>20000000</v>
      </c>
      <c r="F54" s="26">
        <v>19834.419999999998</v>
      </c>
      <c r="G54" s="27">
        <v>2.4025145182646699</v>
      </c>
      <c r="H54" s="29">
        <v>5.3456999999999998E-2</v>
      </c>
      <c r="I54" s="62"/>
    </row>
    <row r="55" spans="2:9" x14ac:dyDescent="0.2">
      <c r="B55" s="25" t="s">
        <v>503</v>
      </c>
      <c r="C55" s="25" t="s">
        <v>504</v>
      </c>
      <c r="D55" s="25" t="s">
        <v>420</v>
      </c>
      <c r="E55" s="28">
        <v>17500000</v>
      </c>
      <c r="F55" s="26">
        <v>17281.267500000002</v>
      </c>
      <c r="G55" s="27">
        <v>2.0932548601252501</v>
      </c>
      <c r="H55" s="29">
        <v>5.4998999999999999E-2</v>
      </c>
      <c r="I55" s="62"/>
    </row>
    <row r="56" spans="2:9" x14ac:dyDescent="0.2">
      <c r="B56" s="25" t="s">
        <v>153</v>
      </c>
      <c r="C56" s="25" t="s">
        <v>154</v>
      </c>
      <c r="D56" s="25" t="s">
        <v>420</v>
      </c>
      <c r="E56" s="28">
        <v>10000000</v>
      </c>
      <c r="F56" s="26">
        <v>9885.31</v>
      </c>
      <c r="G56" s="27">
        <v>1.1973932584137601</v>
      </c>
      <c r="H56" s="29">
        <v>5.4996999999999997E-2</v>
      </c>
      <c r="I56" s="62"/>
    </row>
    <row r="57" spans="2:9" x14ac:dyDescent="0.2">
      <c r="B57" s="25" t="s">
        <v>505</v>
      </c>
      <c r="C57" s="25" t="s">
        <v>506</v>
      </c>
      <c r="D57" s="25" t="s">
        <v>420</v>
      </c>
      <c r="E57" s="28">
        <v>5000000</v>
      </c>
      <c r="F57" s="26">
        <v>4969.8050000000003</v>
      </c>
      <c r="G57" s="27">
        <v>0.601985269316893</v>
      </c>
      <c r="H57" s="29">
        <v>5.2801000000000001E-2</v>
      </c>
      <c r="I57" s="62"/>
    </row>
    <row r="58" spans="2:9" x14ac:dyDescent="0.2">
      <c r="B58" s="25" t="s">
        <v>151</v>
      </c>
      <c r="C58" s="25" t="s">
        <v>152</v>
      </c>
      <c r="D58" s="25" t="s">
        <v>420</v>
      </c>
      <c r="E58" s="28">
        <v>3000000</v>
      </c>
      <c r="F58" s="26">
        <v>2975.5949999999998</v>
      </c>
      <c r="G58" s="27">
        <v>0.36042950527294298</v>
      </c>
      <c r="H58" s="29">
        <v>5.3457999999999999E-2</v>
      </c>
      <c r="I58" s="62"/>
    </row>
    <row r="59" spans="2:9" x14ac:dyDescent="0.2">
      <c r="B59" s="25" t="s">
        <v>507</v>
      </c>
      <c r="C59" s="25" t="s">
        <v>508</v>
      </c>
      <c r="D59" s="25" t="s">
        <v>420</v>
      </c>
      <c r="E59" s="28">
        <v>500000</v>
      </c>
      <c r="F59" s="26">
        <v>494.90800000000002</v>
      </c>
      <c r="G59" s="27">
        <v>5.9947488013530698E-2</v>
      </c>
      <c r="H59" s="29">
        <v>5.3649000000000002E-2</v>
      </c>
      <c r="I59" s="62"/>
    </row>
    <row r="60" spans="2:9" x14ac:dyDescent="0.2">
      <c r="B60" s="24" t="s">
        <v>134</v>
      </c>
      <c r="C60" s="24"/>
      <c r="D60" s="24"/>
      <c r="E60" s="24"/>
      <c r="F60" s="39">
        <f>SUM(F50:F59)</f>
        <v>158922.7885</v>
      </c>
      <c r="G60" s="40">
        <f>SUM(G50:G59)</f>
        <v>19.250086801346136</v>
      </c>
      <c r="H60" s="24"/>
      <c r="I60" s="24"/>
    </row>
    <row r="61" spans="2:9" x14ac:dyDescent="0.2">
      <c r="B61" s="36" t="s">
        <v>137</v>
      </c>
      <c r="C61" s="36"/>
      <c r="D61" s="36"/>
      <c r="E61" s="36"/>
      <c r="F61" s="37">
        <f>+F28+F49+F60</f>
        <v>827500.04600000009</v>
      </c>
      <c r="G61" s="38">
        <f>+G28+G49+G60</f>
        <v>100.23388001160026</v>
      </c>
      <c r="H61" s="24"/>
      <c r="I61" s="24"/>
    </row>
    <row r="62" spans="2:9" x14ac:dyDescent="0.2">
      <c r="B62" s="24" t="s">
        <v>421</v>
      </c>
      <c r="C62" s="25"/>
      <c r="D62" s="25"/>
      <c r="E62" s="25"/>
      <c r="F62" s="26"/>
      <c r="G62" s="27"/>
      <c r="H62" s="25"/>
      <c r="I62" s="25"/>
    </row>
    <row r="63" spans="2:9" x14ac:dyDescent="0.2">
      <c r="B63" s="25" t="s">
        <v>422</v>
      </c>
      <c r="C63" s="25" t="s">
        <v>423</v>
      </c>
      <c r="D63" s="25"/>
      <c r="E63" s="28">
        <v>15348.03</v>
      </c>
      <c r="F63" s="26">
        <v>1842.7437712000001</v>
      </c>
      <c r="G63" s="27">
        <v>0.223208879500878</v>
      </c>
      <c r="H63" s="25"/>
      <c r="I63" s="25"/>
    </row>
    <row r="64" spans="2:9" x14ac:dyDescent="0.2">
      <c r="B64" s="24" t="s">
        <v>134</v>
      </c>
      <c r="C64" s="24"/>
      <c r="D64" s="24"/>
      <c r="E64" s="24"/>
      <c r="F64" s="30">
        <f>SUM(F63:F63)</f>
        <v>1842.7437712000001</v>
      </c>
      <c r="G64" s="31">
        <f>SUM(G63:G63)</f>
        <v>0.223208879500878</v>
      </c>
      <c r="H64" s="24"/>
      <c r="I64" s="24"/>
    </row>
    <row r="65" spans="2:9" x14ac:dyDescent="0.2">
      <c r="B65" s="24"/>
      <c r="C65" s="25"/>
      <c r="D65" s="25"/>
      <c r="E65" s="25"/>
      <c r="F65" s="26"/>
      <c r="G65" s="27"/>
      <c r="H65" s="25"/>
      <c r="I65" s="25"/>
    </row>
    <row r="66" spans="2:9" x14ac:dyDescent="0.2">
      <c r="B66" s="24" t="s">
        <v>155</v>
      </c>
      <c r="C66" s="24"/>
      <c r="D66" s="24"/>
      <c r="E66" s="24"/>
      <c r="F66" s="30">
        <v>716.43804239999997</v>
      </c>
      <c r="G66" s="31">
        <v>8.6781100647415996E-2</v>
      </c>
      <c r="H66" s="29">
        <v>5.163222E-2</v>
      </c>
      <c r="I66" s="29"/>
    </row>
    <row r="67" spans="2:9" x14ac:dyDescent="0.2">
      <c r="B67" s="25"/>
      <c r="C67" s="25"/>
      <c r="D67" s="25"/>
      <c r="E67" s="25"/>
      <c r="F67" s="26"/>
      <c r="G67" s="27"/>
      <c r="H67" s="25"/>
      <c r="I67" s="25"/>
    </row>
    <row r="68" spans="2:9" x14ac:dyDescent="0.2">
      <c r="B68" s="50" t="s">
        <v>158</v>
      </c>
      <c r="C68" s="50"/>
      <c r="D68" s="50"/>
      <c r="E68" s="50"/>
      <c r="F68" s="30">
        <f>F69-(F8+F28+F49+F60+F64+F66)</f>
        <v>-52029.828165200073</v>
      </c>
      <c r="G68" s="31">
        <f>G69-(G8+G28+G49+G60+G64+G66)</f>
        <v>-6.3022975993101227</v>
      </c>
      <c r="H68" s="24"/>
      <c r="I68" s="24"/>
    </row>
    <row r="69" spans="2:9" x14ac:dyDescent="0.2">
      <c r="B69" s="46" t="s">
        <v>156</v>
      </c>
      <c r="C69" s="46"/>
      <c r="D69" s="46"/>
      <c r="E69" s="46"/>
      <c r="F69" s="47">
        <v>825569.20464839996</v>
      </c>
      <c r="G69" s="48">
        <v>100</v>
      </c>
      <c r="H69" s="49"/>
      <c r="I69" s="49"/>
    </row>
    <row r="71" spans="2:9" x14ac:dyDescent="0.2">
      <c r="B71" s="18" t="s">
        <v>427</v>
      </c>
    </row>
    <row r="72" spans="2:9" ht="39.950000000000003" customHeight="1" x14ac:dyDescent="0.2">
      <c r="B72" s="155" t="s">
        <v>428</v>
      </c>
      <c r="C72" s="155"/>
      <c r="D72" s="155"/>
      <c r="E72" s="155"/>
      <c r="F72" s="155"/>
      <c r="G72" s="155"/>
      <c r="H72" s="155"/>
      <c r="I72" s="155"/>
    </row>
    <row r="73" spans="2:9" x14ac:dyDescent="0.2">
      <c r="B73" s="18" t="s">
        <v>1660</v>
      </c>
    </row>
    <row r="74" spans="2:9" x14ac:dyDescent="0.2">
      <c r="B74" s="18"/>
    </row>
    <row r="75" spans="2:9" x14ac:dyDescent="0.2">
      <c r="B75" s="18" t="s">
        <v>182</v>
      </c>
    </row>
    <row r="76" spans="2:9" x14ac:dyDescent="0.2">
      <c r="B76" s="18"/>
    </row>
    <row r="77" spans="2:9" x14ac:dyDescent="0.2">
      <c r="B77" s="6" t="s">
        <v>1557</v>
      </c>
    </row>
    <row r="78" spans="2:9" x14ac:dyDescent="0.2">
      <c r="B78" s="6" t="s">
        <v>1558</v>
      </c>
    </row>
    <row r="79" spans="2:9" x14ac:dyDescent="0.2">
      <c r="B79" s="18"/>
    </row>
    <row r="80" spans="2:9" x14ac:dyDescent="0.2">
      <c r="B80" s="46" t="s">
        <v>1559</v>
      </c>
      <c r="C80" s="46" t="s">
        <v>1589</v>
      </c>
      <c r="D80" s="46" t="s">
        <v>1560</v>
      </c>
    </row>
    <row r="81" spans="2:9" x14ac:dyDescent="0.2">
      <c r="B81" s="70" t="s">
        <v>1561</v>
      </c>
      <c r="C81" s="70">
        <v>1075.3243</v>
      </c>
      <c r="D81" s="70">
        <v>1080.5450000000001</v>
      </c>
    </row>
    <row r="82" spans="2:9" x14ac:dyDescent="0.2">
      <c r="B82" s="70" t="s">
        <v>1562</v>
      </c>
      <c r="C82" s="70">
        <v>1001.9358</v>
      </c>
      <c r="D82" s="70">
        <v>1006.6926999999999</v>
      </c>
    </row>
    <row r="83" spans="2:9" x14ac:dyDescent="0.2">
      <c r="B83" s="18"/>
    </row>
    <row r="84" spans="2:9" x14ac:dyDescent="0.2">
      <c r="B84" s="6" t="s">
        <v>1652</v>
      </c>
    </row>
    <row r="85" spans="2:9" x14ac:dyDescent="0.2">
      <c r="B85" s="6" t="s">
        <v>1563</v>
      </c>
    </row>
    <row r="86" spans="2:9" x14ac:dyDescent="0.2">
      <c r="B86" s="6" t="s">
        <v>1564</v>
      </c>
      <c r="C86" s="18"/>
      <c r="D86" s="58"/>
      <c r="E86" s="18"/>
    </row>
    <row r="87" spans="2:9" x14ac:dyDescent="0.2">
      <c r="B87" s="6" t="s">
        <v>1584</v>
      </c>
      <c r="D87" s="59"/>
      <c r="E87" s="59"/>
    </row>
    <row r="88" spans="2:9" x14ac:dyDescent="0.2">
      <c r="B88" s="6" t="s">
        <v>1566</v>
      </c>
      <c r="D88" s="59"/>
      <c r="E88" s="59"/>
    </row>
    <row r="92" spans="2:9" x14ac:dyDescent="0.2">
      <c r="B92" s="18" t="s">
        <v>1548</v>
      </c>
      <c r="H92" s="11"/>
      <c r="I92" s="11"/>
    </row>
    <row r="93" spans="2:9" x14ac:dyDescent="0.2">
      <c r="B93" s="18"/>
      <c r="C93" s="18"/>
      <c r="D93" s="58"/>
      <c r="E93" s="18"/>
      <c r="H93" s="11"/>
      <c r="I93" s="11"/>
    </row>
    <row r="94" spans="2:9" x14ac:dyDescent="0.2">
      <c r="D94" s="59"/>
      <c r="E94" s="59"/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  <row r="103" spans="8:9" x14ac:dyDescent="0.2">
      <c r="H103" s="11"/>
      <c r="I103" s="11"/>
    </row>
    <row r="104" spans="8:9" x14ac:dyDescent="0.2">
      <c r="H104" s="11"/>
      <c r="I104" s="11"/>
    </row>
    <row r="105" spans="8:9" x14ac:dyDescent="0.2">
      <c r="H105" s="11"/>
      <c r="I105" s="11"/>
    </row>
    <row r="106" spans="8:9" x14ac:dyDescent="0.2">
      <c r="H106" s="11"/>
      <c r="I106" s="11"/>
    </row>
    <row r="107" spans="8:9" x14ac:dyDescent="0.2">
      <c r="H107" s="11"/>
      <c r="I107" s="11"/>
    </row>
    <row r="108" spans="8:9" x14ac:dyDescent="0.2">
      <c r="H108" s="11"/>
      <c r="I108" s="11"/>
    </row>
    <row r="109" spans="8:9" x14ac:dyDescent="0.2">
      <c r="H109" s="11"/>
      <c r="I109" s="11"/>
    </row>
    <row r="110" spans="8:9" x14ac:dyDescent="0.2">
      <c r="H110" s="11"/>
      <c r="I110" s="11"/>
    </row>
    <row r="111" spans="8:9" x14ac:dyDescent="0.2">
      <c r="H111" s="11"/>
      <c r="I111" s="11"/>
    </row>
    <row r="112" spans="8:9" x14ac:dyDescent="0.2">
      <c r="H112" s="11"/>
      <c r="I112" s="11"/>
    </row>
    <row r="113" spans="2:9" x14ac:dyDescent="0.2">
      <c r="B113" s="18" t="s">
        <v>1540</v>
      </c>
      <c r="H113" s="11"/>
      <c r="I113" s="11"/>
    </row>
    <row r="114" spans="2:9" x14ac:dyDescent="0.2">
      <c r="B114" s="18" t="s">
        <v>1551</v>
      </c>
      <c r="H114" s="11"/>
      <c r="I114" s="11"/>
    </row>
    <row r="115" spans="2:9" x14ac:dyDescent="0.2">
      <c r="H115" s="11"/>
      <c r="I115" s="11"/>
    </row>
    <row r="116" spans="2:9" x14ac:dyDescent="0.2">
      <c r="H116" s="11"/>
      <c r="I116" s="11"/>
    </row>
    <row r="117" spans="2:9" x14ac:dyDescent="0.2">
      <c r="H117" s="11"/>
      <c r="I117" s="11"/>
    </row>
    <row r="118" spans="2:9" x14ac:dyDescent="0.2">
      <c r="H118" s="11"/>
      <c r="I118" s="11"/>
    </row>
    <row r="119" spans="2:9" x14ac:dyDescent="0.2">
      <c r="H119" s="11"/>
      <c r="I119" s="11"/>
    </row>
    <row r="120" spans="2:9" x14ac:dyDescent="0.2">
      <c r="H120" s="11"/>
      <c r="I120" s="11"/>
    </row>
    <row r="121" spans="2:9" x14ac:dyDescent="0.2">
      <c r="H121" s="11"/>
      <c r="I121" s="11"/>
    </row>
    <row r="122" spans="2:9" x14ac:dyDescent="0.2">
      <c r="H122" s="11"/>
      <c r="I122" s="11"/>
    </row>
    <row r="123" spans="2:9" x14ac:dyDescent="0.2">
      <c r="H123" s="11"/>
      <c r="I123" s="11"/>
    </row>
    <row r="124" spans="2:9" x14ac:dyDescent="0.2">
      <c r="H124" s="11"/>
      <c r="I124" s="11"/>
    </row>
    <row r="125" spans="2:9" x14ac:dyDescent="0.2">
      <c r="H125" s="11"/>
      <c r="I125" s="11"/>
    </row>
    <row r="126" spans="2:9" x14ac:dyDescent="0.2">
      <c r="H126" s="11"/>
      <c r="I126" s="11"/>
    </row>
    <row r="127" spans="2:9" x14ac:dyDescent="0.2">
      <c r="H127" s="11"/>
      <c r="I127" s="11"/>
    </row>
    <row r="128" spans="2:9" x14ac:dyDescent="0.2">
      <c r="H128" s="11"/>
      <c r="I128" s="11"/>
    </row>
    <row r="129" spans="8:9" x14ac:dyDescent="0.2">
      <c r="H129" s="11"/>
      <c r="I129" s="11"/>
    </row>
    <row r="130" spans="8:9" x14ac:dyDescent="0.2">
      <c r="H130" s="11"/>
      <c r="I130" s="11"/>
    </row>
    <row r="131" spans="8:9" x14ac:dyDescent="0.2">
      <c r="H131" s="11"/>
      <c r="I131" s="11"/>
    </row>
    <row r="132" spans="8:9" x14ac:dyDescent="0.2">
      <c r="H132" s="11"/>
      <c r="I132" s="11"/>
    </row>
    <row r="133" spans="8:9" x14ac:dyDescent="0.2">
      <c r="H133" s="11"/>
      <c r="I133" s="11"/>
    </row>
  </sheetData>
  <mergeCells count="2">
    <mergeCell ref="B1:C1"/>
    <mergeCell ref="B72:I72"/>
  </mergeCells>
  <conditionalFormatting sqref="G1:G3 G5:G71">
    <cfRule type="cellIs" dxfId="20" priority="2" stopIfTrue="1" operator="between">
      <formula>0.009</formula>
      <formula>-0.009</formula>
    </cfRule>
  </conditionalFormatting>
  <conditionalFormatting sqref="G73:G133">
    <cfRule type="cellIs" dxfId="19" priority="1" stopIfTrue="1" operator="between">
      <formula>0.009</formula>
      <formula>-0.009</formula>
    </cfRule>
  </conditionalFormatting>
  <hyperlinks>
    <hyperlink ref="A2" location="Index!A1" display="-" xr:uid="{7FC62FEE-BBFD-4981-857F-364F0BF6F49B}"/>
  </hyperlinks>
  <pageMargins left="0.7" right="0.7" top="0.75" bottom="0.75" header="0.3" footer="0.3"/>
  <pageSetup paperSize="9" scale="39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94C7-9CFC-4DDD-8A0A-1968A0F58FB2}">
  <dimension ref="A1:I70"/>
  <sheetViews>
    <sheetView view="pageBreakPreview" zoomScale="85" zoomScaleNormal="100" zoomScaleSheetLayoutView="85" workbookViewId="0"/>
  </sheetViews>
  <sheetFormatPr defaultColWidth="9.140625" defaultRowHeight="11.25" x14ac:dyDescent="0.2"/>
  <cols>
    <col min="1" max="1" width="7.140625" style="6" customWidth="1"/>
    <col min="2" max="2" width="26.85546875" style="6" bestFit="1" customWidth="1"/>
    <col min="3" max="3" width="23.5703125" style="6" bestFit="1" customWidth="1"/>
    <col min="4" max="4" width="23.85546875" style="6" bestFit="1" customWidth="1"/>
    <col min="5" max="5" width="13.85546875" style="6" bestFit="1" customWidth="1"/>
    <col min="6" max="6" width="17" style="8" bestFit="1" customWidth="1"/>
    <col min="7" max="7" width="8.7109375" style="13" bestFit="1" customWidth="1"/>
    <col min="8" max="8" width="14.42578125" style="6" bestFit="1" customWidth="1"/>
    <col min="9" max="9" width="10.5703125" style="6" bestFit="1" customWidth="1"/>
    <col min="10" max="16384" width="9.140625" style="6"/>
  </cols>
  <sheetData>
    <row r="1" spans="1:9" s="1" customFormat="1" ht="16.7" customHeight="1" x14ac:dyDescent="0.2">
      <c r="B1" s="144" t="s">
        <v>15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417</v>
      </c>
      <c r="C5" s="25"/>
      <c r="D5" s="25"/>
      <c r="E5" s="25"/>
      <c r="F5" s="26"/>
      <c r="G5" s="27"/>
      <c r="H5" s="25"/>
      <c r="I5" s="25"/>
    </row>
    <row r="6" spans="1:9" x14ac:dyDescent="0.2">
      <c r="B6" s="25" t="s">
        <v>509</v>
      </c>
      <c r="C6" s="25" t="s">
        <v>510</v>
      </c>
      <c r="D6" s="25" t="s">
        <v>420</v>
      </c>
      <c r="E6" s="28">
        <v>1728000</v>
      </c>
      <c r="F6" s="26">
        <v>1699.674624</v>
      </c>
      <c r="G6" s="27">
        <v>55.148968131378801</v>
      </c>
      <c r="H6" s="29">
        <v>7.3062956328124998E-2</v>
      </c>
      <c r="I6" s="62"/>
    </row>
    <row r="7" spans="1:9" x14ac:dyDescent="0.2">
      <c r="B7" s="25" t="s">
        <v>511</v>
      </c>
      <c r="C7" s="25" t="s">
        <v>512</v>
      </c>
      <c r="D7" s="25" t="s">
        <v>420</v>
      </c>
      <c r="E7" s="28">
        <v>768100</v>
      </c>
      <c r="F7" s="26">
        <v>733.69142429999999</v>
      </c>
      <c r="G7" s="27">
        <v>23.805924031367201</v>
      </c>
      <c r="H7" s="29">
        <v>7.2911839205125104E-2</v>
      </c>
      <c r="I7" s="62"/>
    </row>
    <row r="8" spans="1:9" x14ac:dyDescent="0.2">
      <c r="B8" s="25" t="s">
        <v>513</v>
      </c>
      <c r="C8" s="25" t="s">
        <v>514</v>
      </c>
      <c r="D8" s="25" t="s">
        <v>420</v>
      </c>
      <c r="E8" s="28">
        <v>562000</v>
      </c>
      <c r="F8" s="26">
        <v>560.03356199999996</v>
      </c>
      <c r="G8" s="27">
        <v>18.171285625571901</v>
      </c>
      <c r="H8" s="29">
        <v>7.3557043938000097E-2</v>
      </c>
      <c r="I8" s="62"/>
    </row>
    <row r="9" spans="1:9" x14ac:dyDescent="0.2">
      <c r="B9" s="24" t="s">
        <v>137</v>
      </c>
      <c r="C9" s="24"/>
      <c r="D9" s="24"/>
      <c r="E9" s="24"/>
      <c r="F9" s="30">
        <f>SUM(F6:F8)</f>
        <v>2993.3996102999999</v>
      </c>
      <c r="G9" s="31">
        <f>SUM(G6:G8)</f>
        <v>97.126177788317904</v>
      </c>
      <c r="H9" s="24"/>
      <c r="I9" s="24"/>
    </row>
    <row r="10" spans="1:9" x14ac:dyDescent="0.2">
      <c r="B10" s="24"/>
      <c r="C10" s="25"/>
      <c r="D10" s="25"/>
      <c r="E10" s="25"/>
      <c r="F10" s="26"/>
      <c r="G10" s="27"/>
      <c r="H10" s="25"/>
      <c r="I10" s="25"/>
    </row>
    <row r="11" spans="1:9" x14ac:dyDescent="0.2">
      <c r="B11" s="24" t="s">
        <v>155</v>
      </c>
      <c r="C11" s="24"/>
      <c r="D11" s="24"/>
      <c r="E11" s="24"/>
      <c r="F11" s="30">
        <v>9.7117173000000001</v>
      </c>
      <c r="G11" s="31">
        <v>0.31511395199759101</v>
      </c>
      <c r="H11" s="29">
        <v>5.163222E-2</v>
      </c>
      <c r="I11" s="29"/>
    </row>
    <row r="12" spans="1:9" x14ac:dyDescent="0.2">
      <c r="B12" s="25"/>
      <c r="C12" s="25"/>
      <c r="D12" s="25"/>
      <c r="E12" s="25"/>
      <c r="F12" s="26"/>
      <c r="G12" s="27"/>
      <c r="H12" s="25"/>
      <c r="I12" s="25"/>
    </row>
    <row r="13" spans="1:9" x14ac:dyDescent="0.2">
      <c r="B13" s="50" t="s">
        <v>158</v>
      </c>
      <c r="C13" s="50"/>
      <c r="D13" s="50"/>
      <c r="E13" s="50"/>
      <c r="F13" s="30">
        <f>F14-(F9+F11)</f>
        <v>78.858619600000111</v>
      </c>
      <c r="G13" s="31">
        <f>G14-(G9+G11)</f>
        <v>2.5587082596845079</v>
      </c>
      <c r="H13" s="24"/>
      <c r="I13" s="24"/>
    </row>
    <row r="14" spans="1:9" x14ac:dyDescent="0.2">
      <c r="B14" s="46" t="s">
        <v>156</v>
      </c>
      <c r="C14" s="46"/>
      <c r="D14" s="46"/>
      <c r="E14" s="46"/>
      <c r="F14" s="47">
        <v>3081.9699472000002</v>
      </c>
      <c r="G14" s="48">
        <v>100</v>
      </c>
      <c r="H14" s="49"/>
      <c r="I14" s="49"/>
    </row>
    <row r="16" spans="1:9" ht="39.950000000000003" customHeight="1" x14ac:dyDescent="0.2">
      <c r="B16" s="155" t="s">
        <v>428</v>
      </c>
      <c r="C16" s="155"/>
      <c r="D16" s="155"/>
      <c r="E16" s="155"/>
      <c r="F16" s="155"/>
      <c r="G16" s="155"/>
      <c r="H16" s="155"/>
      <c r="I16" s="155"/>
    </row>
    <row r="17" spans="2:5" x14ac:dyDescent="0.2">
      <c r="B17" s="138"/>
    </row>
    <row r="18" spans="2:5" x14ac:dyDescent="0.2">
      <c r="B18" s="139" t="s">
        <v>1639</v>
      </c>
    </row>
    <row r="19" spans="2:5" x14ac:dyDescent="0.2">
      <c r="B19" s="139"/>
    </row>
    <row r="20" spans="2:5" x14ac:dyDescent="0.2">
      <c r="B20" s="18" t="s">
        <v>182</v>
      </c>
    </row>
    <row r="21" spans="2:5" x14ac:dyDescent="0.2">
      <c r="B21" s="18"/>
    </row>
    <row r="22" spans="2:5" x14ac:dyDescent="0.2">
      <c r="B22" s="6" t="s">
        <v>1557</v>
      </c>
    </row>
    <row r="23" spans="2:5" x14ac:dyDescent="0.2">
      <c r="B23" s="6" t="s">
        <v>1558</v>
      </c>
    </row>
    <row r="24" spans="2:5" x14ac:dyDescent="0.2">
      <c r="B24" s="18"/>
    </row>
    <row r="25" spans="2:5" x14ac:dyDescent="0.2">
      <c r="B25" s="46" t="s">
        <v>1559</v>
      </c>
      <c r="C25" s="46" t="s">
        <v>1589</v>
      </c>
      <c r="D25" s="46" t="s">
        <v>1560</v>
      </c>
    </row>
    <row r="26" spans="2:5" x14ac:dyDescent="0.2">
      <c r="B26" s="70" t="s">
        <v>1561</v>
      </c>
      <c r="C26" s="70">
        <v>10.397399999999999</v>
      </c>
      <c r="D26" s="70">
        <v>10.293799999999999</v>
      </c>
    </row>
    <row r="27" spans="2:5" x14ac:dyDescent="0.2">
      <c r="B27" s="70" t="s">
        <v>1562</v>
      </c>
      <c r="C27" s="70">
        <v>9.9366000000000003</v>
      </c>
      <c r="D27" s="70">
        <v>9.8367000000000004</v>
      </c>
    </row>
    <row r="28" spans="2:5" x14ac:dyDescent="0.2">
      <c r="B28" s="18"/>
    </row>
    <row r="29" spans="2:5" x14ac:dyDescent="0.2">
      <c r="B29" s="6" t="s">
        <v>1652</v>
      </c>
      <c r="C29" s="18"/>
      <c r="D29" s="58"/>
      <c r="E29" s="18"/>
    </row>
    <row r="30" spans="2:5" x14ac:dyDescent="0.2">
      <c r="B30" s="6" t="s">
        <v>1563</v>
      </c>
      <c r="D30" s="59"/>
      <c r="E30" s="59"/>
    </row>
    <row r="31" spans="2:5" x14ac:dyDescent="0.2">
      <c r="B31" s="6" t="s">
        <v>1564</v>
      </c>
      <c r="D31" s="59"/>
      <c r="E31" s="59"/>
    </row>
    <row r="32" spans="2:5" x14ac:dyDescent="0.2">
      <c r="B32" s="6" t="s">
        <v>1585</v>
      </c>
    </row>
    <row r="33" spans="2:9" x14ac:dyDescent="0.2">
      <c r="B33" s="6" t="s">
        <v>1566</v>
      </c>
    </row>
    <row r="35" spans="2:9" x14ac:dyDescent="0.2">
      <c r="B35" s="18" t="s">
        <v>183</v>
      </c>
      <c r="H35" s="11"/>
      <c r="I35" s="11"/>
    </row>
    <row r="36" spans="2:9" x14ac:dyDescent="0.2">
      <c r="H36" s="11"/>
      <c r="I36" s="11"/>
    </row>
    <row r="37" spans="2:9" x14ac:dyDescent="0.2">
      <c r="H37" s="11"/>
      <c r="I37" s="11"/>
    </row>
    <row r="38" spans="2:9" x14ac:dyDescent="0.2">
      <c r="H38" s="11"/>
      <c r="I38" s="11"/>
    </row>
    <row r="39" spans="2:9" x14ac:dyDescent="0.2">
      <c r="H39" s="11"/>
      <c r="I39" s="11"/>
    </row>
    <row r="40" spans="2:9" x14ac:dyDescent="0.2">
      <c r="H40" s="11"/>
      <c r="I40" s="11"/>
    </row>
    <row r="41" spans="2:9" x14ac:dyDescent="0.2">
      <c r="H41" s="11"/>
      <c r="I41" s="11"/>
    </row>
    <row r="42" spans="2:9" x14ac:dyDescent="0.2">
      <c r="H42" s="11"/>
      <c r="I42" s="11"/>
    </row>
    <row r="43" spans="2:9" x14ac:dyDescent="0.2">
      <c r="H43" s="11"/>
      <c r="I43" s="11"/>
    </row>
    <row r="44" spans="2:9" x14ac:dyDescent="0.2">
      <c r="H44" s="11"/>
      <c r="I44" s="11"/>
    </row>
    <row r="45" spans="2:9" x14ac:dyDescent="0.2">
      <c r="H45" s="11"/>
      <c r="I45" s="11"/>
    </row>
    <row r="46" spans="2:9" x14ac:dyDescent="0.2">
      <c r="H46" s="11"/>
      <c r="I46" s="11"/>
    </row>
    <row r="47" spans="2:9" x14ac:dyDescent="0.2">
      <c r="H47" s="11"/>
      <c r="I47" s="11"/>
    </row>
    <row r="48" spans="2:9" x14ac:dyDescent="0.2">
      <c r="H48" s="11"/>
      <c r="I48" s="11"/>
    </row>
    <row r="49" spans="2:9" x14ac:dyDescent="0.2">
      <c r="H49" s="11"/>
      <c r="I49" s="11"/>
    </row>
    <row r="50" spans="2:9" x14ac:dyDescent="0.2">
      <c r="H50" s="11"/>
      <c r="I50" s="11"/>
    </row>
    <row r="51" spans="2:9" x14ac:dyDescent="0.2">
      <c r="H51" s="11"/>
      <c r="I51" s="11"/>
    </row>
    <row r="52" spans="2:9" x14ac:dyDescent="0.2">
      <c r="H52" s="11"/>
      <c r="I52" s="11"/>
    </row>
    <row r="53" spans="2:9" x14ac:dyDescent="0.2">
      <c r="B53" s="18" t="s">
        <v>1540</v>
      </c>
      <c r="H53" s="11"/>
      <c r="I53" s="11"/>
    </row>
    <row r="54" spans="2:9" x14ac:dyDescent="0.2">
      <c r="B54" s="18" t="s">
        <v>1552</v>
      </c>
      <c r="H54" s="11"/>
      <c r="I54" s="11"/>
    </row>
    <row r="55" spans="2:9" x14ac:dyDescent="0.2">
      <c r="H55" s="11"/>
      <c r="I55" s="11"/>
    </row>
    <row r="56" spans="2:9" x14ac:dyDescent="0.2">
      <c r="H56" s="11"/>
      <c r="I56" s="11"/>
    </row>
    <row r="57" spans="2:9" x14ac:dyDescent="0.2">
      <c r="H57" s="11"/>
      <c r="I57" s="11"/>
    </row>
    <row r="58" spans="2:9" x14ac:dyDescent="0.2">
      <c r="H58" s="11"/>
      <c r="I58" s="11"/>
    </row>
    <row r="59" spans="2:9" x14ac:dyDescent="0.2">
      <c r="H59" s="11"/>
      <c r="I59" s="11"/>
    </row>
    <row r="60" spans="2:9" x14ac:dyDescent="0.2"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</sheetData>
  <mergeCells count="2">
    <mergeCell ref="B1:C1"/>
    <mergeCell ref="B16:I16"/>
  </mergeCells>
  <conditionalFormatting sqref="G1:G3 G5:G15">
    <cfRule type="cellIs" dxfId="18" priority="3" stopIfTrue="1" operator="between">
      <formula>0.009</formula>
      <formula>-0.009</formula>
    </cfRule>
  </conditionalFormatting>
  <conditionalFormatting sqref="G17:G70">
    <cfRule type="cellIs" dxfId="17" priority="1" stopIfTrue="1" operator="between">
      <formula>0.009</formula>
      <formula>-0.009</formula>
    </cfRule>
  </conditionalFormatting>
  <hyperlinks>
    <hyperlink ref="A2" location="Index!A1" display="-" xr:uid="{2F04FA92-03B8-4E99-9046-6A69204D2701}"/>
  </hyperlinks>
  <pageMargins left="0.7" right="0.7" top="0.75" bottom="0.75" header="0.3" footer="0.3"/>
  <pageSetup paperSize="9" scale="63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111F-D4FF-48E3-ACB5-0760F94B85E6}">
  <dimension ref="A1:I123"/>
  <sheetViews>
    <sheetView view="pageBreakPreview" zoomScale="85" zoomScaleNormal="100" zoomScaleSheetLayoutView="85" workbookViewId="0"/>
  </sheetViews>
  <sheetFormatPr defaultColWidth="9.140625" defaultRowHeight="11.25" x14ac:dyDescent="0.2"/>
  <cols>
    <col min="1" max="1" width="7.140625" style="6" customWidth="1"/>
    <col min="2" max="2" width="95.5703125" style="6" customWidth="1"/>
    <col min="3" max="3" width="23.5703125" style="6" bestFit="1" customWidth="1"/>
    <col min="4" max="4" width="23.85546875" style="6" bestFit="1" customWidth="1"/>
    <col min="5" max="5" width="13.85546875" style="6" bestFit="1" customWidth="1"/>
    <col min="6" max="6" width="17" style="8" bestFit="1" customWidth="1"/>
    <col min="7" max="7" width="8.7109375" style="13" bestFit="1" customWidth="1"/>
    <col min="8" max="8" width="14.42578125" style="6" bestFit="1" customWidth="1"/>
    <col min="9" max="9" width="10.5703125" style="6" bestFit="1" customWidth="1"/>
    <col min="10" max="16384" width="9.140625" style="6"/>
  </cols>
  <sheetData>
    <row r="1" spans="1:9" s="1" customFormat="1" ht="16.7" customHeight="1" x14ac:dyDescent="0.2">
      <c r="B1" s="144" t="s">
        <v>16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138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515</v>
      </c>
      <c r="C7" s="25" t="s">
        <v>516</v>
      </c>
      <c r="D7" s="25" t="s">
        <v>141</v>
      </c>
      <c r="E7" s="28">
        <v>5000</v>
      </c>
      <c r="F7" s="26">
        <v>4936.8950000000004</v>
      </c>
      <c r="G7" s="27">
        <v>7.1952713617871504</v>
      </c>
      <c r="H7" s="29">
        <v>8.1500000000000003E-2</v>
      </c>
      <c r="I7" s="62"/>
    </row>
    <row r="8" spans="1:9" x14ac:dyDescent="0.2">
      <c r="B8" s="25" t="s">
        <v>517</v>
      </c>
      <c r="C8" s="25" t="s">
        <v>518</v>
      </c>
      <c r="D8" s="25" t="s">
        <v>141</v>
      </c>
      <c r="E8" s="28">
        <v>5000</v>
      </c>
      <c r="F8" s="26">
        <v>4934.9350000000004</v>
      </c>
      <c r="G8" s="27">
        <v>7.1924147622708396</v>
      </c>
      <c r="H8" s="29">
        <v>8.14E-2</v>
      </c>
      <c r="I8" s="62"/>
    </row>
    <row r="9" spans="1:9" x14ac:dyDescent="0.2">
      <c r="B9" s="25" t="s">
        <v>519</v>
      </c>
      <c r="C9" s="25" t="s">
        <v>520</v>
      </c>
      <c r="D9" s="25" t="s">
        <v>141</v>
      </c>
      <c r="E9" s="28">
        <v>5000</v>
      </c>
      <c r="F9" s="26">
        <v>4919.6750000000002</v>
      </c>
      <c r="G9" s="27">
        <v>7.1701740946080896</v>
      </c>
      <c r="H9" s="29">
        <v>8.1600000000000006E-2</v>
      </c>
      <c r="I9" s="62"/>
    </row>
    <row r="10" spans="1:9" x14ac:dyDescent="0.2">
      <c r="B10" s="25" t="s">
        <v>521</v>
      </c>
      <c r="C10" s="25" t="s">
        <v>522</v>
      </c>
      <c r="D10" s="25" t="s">
        <v>141</v>
      </c>
      <c r="E10" s="28">
        <v>2500</v>
      </c>
      <c r="F10" s="26">
        <v>2501.79</v>
      </c>
      <c r="G10" s="27">
        <v>3.6462306652674399</v>
      </c>
      <c r="H10" s="29">
        <v>7.6649999999999996E-2</v>
      </c>
      <c r="I10" s="62"/>
    </row>
    <row r="11" spans="1:9" x14ac:dyDescent="0.2">
      <c r="B11" s="25" t="s">
        <v>523</v>
      </c>
      <c r="C11" s="25" t="s">
        <v>524</v>
      </c>
      <c r="D11" s="25" t="s">
        <v>141</v>
      </c>
      <c r="E11" s="28">
        <v>2500</v>
      </c>
      <c r="F11" s="26">
        <v>2489.4499999999998</v>
      </c>
      <c r="G11" s="27">
        <v>3.62824574790451</v>
      </c>
      <c r="H11" s="29">
        <v>7.7022999999999994E-2</v>
      </c>
      <c r="I11" s="62"/>
    </row>
    <row r="12" spans="1:9" x14ac:dyDescent="0.2">
      <c r="B12" s="25" t="s">
        <v>139</v>
      </c>
      <c r="C12" s="25" t="s">
        <v>140</v>
      </c>
      <c r="D12" s="25" t="s">
        <v>141</v>
      </c>
      <c r="E12" s="28">
        <v>2500</v>
      </c>
      <c r="F12" s="26">
        <v>2486.13</v>
      </c>
      <c r="G12" s="27">
        <v>3.6234070181115698</v>
      </c>
      <c r="H12" s="29">
        <v>7.7899999999999997E-2</v>
      </c>
      <c r="I12" s="62"/>
    </row>
    <row r="13" spans="1:9" x14ac:dyDescent="0.2">
      <c r="B13" s="25" t="s">
        <v>525</v>
      </c>
      <c r="C13" s="25" t="s">
        <v>526</v>
      </c>
      <c r="D13" s="25" t="s">
        <v>141</v>
      </c>
      <c r="E13" s="28">
        <v>2500</v>
      </c>
      <c r="F13" s="26">
        <v>2480.4699999999998</v>
      </c>
      <c r="G13" s="27">
        <v>3.61515785828384</v>
      </c>
      <c r="H13" s="29">
        <v>7.5800000000000006E-2</v>
      </c>
      <c r="I13" s="62"/>
    </row>
    <row r="14" spans="1:9" x14ac:dyDescent="0.2">
      <c r="B14" s="25" t="s">
        <v>527</v>
      </c>
      <c r="C14" s="25" t="s">
        <v>528</v>
      </c>
      <c r="D14" s="25" t="s">
        <v>141</v>
      </c>
      <c r="E14" s="28">
        <v>2500</v>
      </c>
      <c r="F14" s="26">
        <v>2455.2550000000001</v>
      </c>
      <c r="G14" s="27">
        <v>3.5784082884859201</v>
      </c>
      <c r="H14" s="29">
        <v>8.2049999999999998E-2</v>
      </c>
      <c r="I14" s="62"/>
    </row>
    <row r="15" spans="1:9" x14ac:dyDescent="0.2">
      <c r="B15" s="25" t="s">
        <v>142</v>
      </c>
      <c r="C15" s="25" t="s">
        <v>143</v>
      </c>
      <c r="D15" s="25" t="s">
        <v>141</v>
      </c>
      <c r="E15" s="28">
        <v>1500</v>
      </c>
      <c r="F15" s="26">
        <v>1500.5685000000001</v>
      </c>
      <c r="G15" s="27">
        <v>2.1870016588260199</v>
      </c>
      <c r="H15" s="29">
        <v>7.6575000000000004E-2</v>
      </c>
      <c r="I15" s="62"/>
    </row>
    <row r="16" spans="1:9" x14ac:dyDescent="0.2">
      <c r="B16" s="24" t="s">
        <v>134</v>
      </c>
      <c r="C16" s="24"/>
      <c r="D16" s="24"/>
      <c r="E16" s="24"/>
      <c r="F16" s="39">
        <f>SUM(F6:F15)</f>
        <v>28705.168500000007</v>
      </c>
      <c r="G16" s="40">
        <f>SUM(G6:G15)</f>
        <v>41.836311455545371</v>
      </c>
      <c r="H16" s="24"/>
      <c r="I16" s="24"/>
    </row>
    <row r="17" spans="2:9" x14ac:dyDescent="0.2">
      <c r="B17" s="36" t="s">
        <v>144</v>
      </c>
      <c r="C17" s="41"/>
      <c r="D17" s="41"/>
      <c r="E17" s="41"/>
      <c r="F17" s="42"/>
      <c r="G17" s="43"/>
      <c r="H17" s="25"/>
      <c r="I17" s="25"/>
    </row>
    <row r="18" spans="2:9" x14ac:dyDescent="0.2">
      <c r="B18" s="24" t="s">
        <v>134</v>
      </c>
      <c r="C18" s="24"/>
      <c r="D18" s="24"/>
      <c r="E18" s="24"/>
      <c r="F18" s="34" t="s">
        <v>145</v>
      </c>
      <c r="G18" s="35" t="s">
        <v>145</v>
      </c>
      <c r="H18" s="24"/>
      <c r="I18" s="24"/>
    </row>
    <row r="19" spans="2:9" x14ac:dyDescent="0.2">
      <c r="B19" s="36" t="s">
        <v>137</v>
      </c>
      <c r="C19" s="36"/>
      <c r="D19" s="36"/>
      <c r="E19" s="36"/>
      <c r="F19" s="44">
        <f>F16</f>
        <v>28705.168500000007</v>
      </c>
      <c r="G19" s="45">
        <f>G16</f>
        <v>41.836311455545371</v>
      </c>
      <c r="H19" s="24"/>
      <c r="I19" s="24"/>
    </row>
    <row r="20" spans="2:9" x14ac:dyDescent="0.2">
      <c r="B20" s="24" t="s">
        <v>146</v>
      </c>
      <c r="C20" s="25"/>
      <c r="D20" s="25"/>
      <c r="E20" s="25"/>
      <c r="F20" s="26"/>
      <c r="G20" s="27"/>
      <c r="H20" s="25"/>
      <c r="I20" s="25"/>
    </row>
    <row r="21" spans="2:9" x14ac:dyDescent="0.2">
      <c r="B21" s="24" t="s">
        <v>338</v>
      </c>
      <c r="C21" s="25"/>
      <c r="D21" s="25"/>
      <c r="E21" s="25"/>
      <c r="F21" s="26"/>
      <c r="G21" s="27"/>
      <c r="H21" s="25"/>
      <c r="I21" s="25"/>
    </row>
    <row r="22" spans="2:9" x14ac:dyDescent="0.2">
      <c r="B22" s="25" t="s">
        <v>529</v>
      </c>
      <c r="C22" s="25" t="s">
        <v>530</v>
      </c>
      <c r="D22" s="25" t="s">
        <v>344</v>
      </c>
      <c r="E22" s="28">
        <v>1000</v>
      </c>
      <c r="F22" s="26">
        <v>4859.2049999999999</v>
      </c>
      <c r="G22" s="27">
        <v>7.0820421697348097</v>
      </c>
      <c r="H22" s="29">
        <v>6.8673999999999999E-2</v>
      </c>
      <c r="I22" s="62"/>
    </row>
    <row r="23" spans="2:9" x14ac:dyDescent="0.2">
      <c r="B23" s="25" t="s">
        <v>372</v>
      </c>
      <c r="C23" s="25" t="s">
        <v>373</v>
      </c>
      <c r="D23" s="25" t="s">
        <v>344</v>
      </c>
      <c r="E23" s="28">
        <v>1000</v>
      </c>
      <c r="F23" s="26">
        <v>4851.6350000000002</v>
      </c>
      <c r="G23" s="27">
        <v>7.0710092828274096</v>
      </c>
      <c r="H23" s="29">
        <v>6.8900000000000003E-2</v>
      </c>
      <c r="I23" s="62"/>
    </row>
    <row r="24" spans="2:9" x14ac:dyDescent="0.2">
      <c r="B24" s="25" t="s">
        <v>342</v>
      </c>
      <c r="C24" s="25" t="s">
        <v>343</v>
      </c>
      <c r="D24" s="25" t="s">
        <v>344</v>
      </c>
      <c r="E24" s="28">
        <v>800</v>
      </c>
      <c r="F24" s="26">
        <v>3887.056</v>
      </c>
      <c r="G24" s="27">
        <v>5.6651848415781396</v>
      </c>
      <c r="H24" s="29">
        <v>6.8423999999999999E-2</v>
      </c>
      <c r="I24" s="62"/>
    </row>
    <row r="25" spans="2:9" x14ac:dyDescent="0.2">
      <c r="B25" s="25" t="s">
        <v>531</v>
      </c>
      <c r="C25" s="25" t="s">
        <v>532</v>
      </c>
      <c r="D25" s="25" t="s">
        <v>347</v>
      </c>
      <c r="E25" s="28">
        <v>500</v>
      </c>
      <c r="F25" s="26">
        <v>2433.9425000000001</v>
      </c>
      <c r="G25" s="27">
        <v>3.54734641236782</v>
      </c>
      <c r="H25" s="29">
        <v>6.7849999999999994E-2</v>
      </c>
      <c r="I25" s="62"/>
    </row>
    <row r="26" spans="2:9" x14ac:dyDescent="0.2">
      <c r="B26" s="25" t="s">
        <v>533</v>
      </c>
      <c r="C26" s="25" t="s">
        <v>534</v>
      </c>
      <c r="D26" s="25" t="s">
        <v>344</v>
      </c>
      <c r="E26" s="28">
        <v>500</v>
      </c>
      <c r="F26" s="26">
        <v>2430.1875</v>
      </c>
      <c r="G26" s="27">
        <v>3.5418736923760998</v>
      </c>
      <c r="H26" s="29">
        <v>6.7649000000000001E-2</v>
      </c>
      <c r="I26" s="62"/>
    </row>
    <row r="27" spans="2:9" x14ac:dyDescent="0.2">
      <c r="B27" s="25" t="s">
        <v>376</v>
      </c>
      <c r="C27" s="25" t="s">
        <v>377</v>
      </c>
      <c r="D27" s="25" t="s">
        <v>344</v>
      </c>
      <c r="E27" s="28">
        <v>500</v>
      </c>
      <c r="F27" s="26">
        <v>2427.6149999999998</v>
      </c>
      <c r="G27" s="27">
        <v>3.5381244055109402</v>
      </c>
      <c r="H27" s="29">
        <v>6.8449999999999997E-2</v>
      </c>
      <c r="I27" s="62"/>
    </row>
    <row r="28" spans="2:9" x14ac:dyDescent="0.2">
      <c r="B28" s="25" t="s">
        <v>535</v>
      </c>
      <c r="C28" s="25" t="s">
        <v>536</v>
      </c>
      <c r="D28" s="25" t="s">
        <v>344</v>
      </c>
      <c r="E28" s="28">
        <v>500</v>
      </c>
      <c r="F28" s="26">
        <v>2418.4274999999998</v>
      </c>
      <c r="G28" s="27">
        <v>3.5247340952782098</v>
      </c>
      <c r="H28" s="29">
        <v>7.0349999999999996E-2</v>
      </c>
      <c r="I28" s="62"/>
    </row>
    <row r="29" spans="2:9" x14ac:dyDescent="0.2">
      <c r="B29" s="25" t="s">
        <v>443</v>
      </c>
      <c r="C29" s="25" t="s">
        <v>444</v>
      </c>
      <c r="D29" s="25" t="s">
        <v>344</v>
      </c>
      <c r="E29" s="28">
        <v>300</v>
      </c>
      <c r="F29" s="26">
        <v>1479.855</v>
      </c>
      <c r="G29" s="27">
        <v>2.15681279449888</v>
      </c>
      <c r="H29" s="29">
        <v>6.3700999999999994E-2</v>
      </c>
      <c r="I29" s="62"/>
    </row>
    <row r="30" spans="2:9" x14ac:dyDescent="0.2">
      <c r="B30" s="25" t="s">
        <v>537</v>
      </c>
      <c r="C30" s="25" t="s">
        <v>538</v>
      </c>
      <c r="D30" s="25" t="s">
        <v>344</v>
      </c>
      <c r="E30" s="28">
        <v>100</v>
      </c>
      <c r="F30" s="26">
        <v>485.43950000000001</v>
      </c>
      <c r="G30" s="27">
        <v>0.70750318413299795</v>
      </c>
      <c r="H30" s="29">
        <v>6.8000000000000005E-2</v>
      </c>
      <c r="I30" s="62"/>
    </row>
    <row r="31" spans="2:9" x14ac:dyDescent="0.2">
      <c r="B31" s="24" t="s">
        <v>134</v>
      </c>
      <c r="C31" s="24"/>
      <c r="D31" s="24"/>
      <c r="E31" s="24"/>
      <c r="F31" s="30">
        <f>SUM(F21:F30)</f>
        <v>25273.363000000001</v>
      </c>
      <c r="G31" s="31">
        <f>SUM(G21:G30)</f>
        <v>36.834630878305312</v>
      </c>
      <c r="H31" s="24"/>
      <c r="I31" s="24"/>
    </row>
    <row r="32" spans="2:9" x14ac:dyDescent="0.2">
      <c r="B32" s="24" t="s">
        <v>147</v>
      </c>
      <c r="C32" s="25"/>
      <c r="D32" s="25"/>
      <c r="E32" s="25"/>
      <c r="F32" s="26"/>
      <c r="G32" s="27"/>
      <c r="H32" s="25"/>
      <c r="I32" s="25"/>
    </row>
    <row r="33" spans="2:9" x14ac:dyDescent="0.2">
      <c r="B33" s="25" t="s">
        <v>503</v>
      </c>
      <c r="C33" s="25" t="s">
        <v>504</v>
      </c>
      <c r="D33" s="25" t="s">
        <v>420</v>
      </c>
      <c r="E33" s="28">
        <v>2500000</v>
      </c>
      <c r="F33" s="26">
        <v>2468.7525000000001</v>
      </c>
      <c r="G33" s="27">
        <v>3.59808020275708</v>
      </c>
      <c r="H33" s="29">
        <v>5.4998999999999999E-2</v>
      </c>
      <c r="I33" s="62"/>
    </row>
    <row r="34" spans="2:9" x14ac:dyDescent="0.2">
      <c r="B34" s="25" t="s">
        <v>539</v>
      </c>
      <c r="C34" s="25" t="s">
        <v>540</v>
      </c>
      <c r="D34" s="25" t="s">
        <v>420</v>
      </c>
      <c r="E34" s="28">
        <v>500000</v>
      </c>
      <c r="F34" s="26">
        <v>493.75049999999999</v>
      </c>
      <c r="G34" s="27">
        <v>0.71961604055141704</v>
      </c>
      <c r="H34" s="29">
        <v>5.4998999999999999E-2</v>
      </c>
      <c r="I34" s="62"/>
    </row>
    <row r="35" spans="2:9" x14ac:dyDescent="0.2">
      <c r="B35" s="24" t="s">
        <v>134</v>
      </c>
      <c r="C35" s="24"/>
      <c r="D35" s="24"/>
      <c r="E35" s="24"/>
      <c r="F35" s="39">
        <f>SUM(F32:F34)</f>
        <v>2962.5030000000002</v>
      </c>
      <c r="G35" s="40">
        <f>SUM(G32:G34)</f>
        <v>4.3176962433084967</v>
      </c>
      <c r="H35" s="24"/>
      <c r="I35" s="24"/>
    </row>
    <row r="36" spans="2:9" x14ac:dyDescent="0.2">
      <c r="B36" s="36" t="s">
        <v>137</v>
      </c>
      <c r="C36" s="36"/>
      <c r="D36" s="36"/>
      <c r="E36" s="36"/>
      <c r="F36" s="37">
        <f>+F31+F35</f>
        <v>28235.866000000002</v>
      </c>
      <c r="G36" s="38">
        <f>+G31+G35</f>
        <v>41.152327121613808</v>
      </c>
      <c r="H36" s="24"/>
      <c r="I36" s="24"/>
    </row>
    <row r="37" spans="2:9" x14ac:dyDescent="0.2">
      <c r="B37" s="24" t="s">
        <v>417</v>
      </c>
      <c r="C37" s="25"/>
      <c r="D37" s="25"/>
      <c r="E37" s="25"/>
      <c r="F37" s="26"/>
      <c r="G37" s="27"/>
      <c r="H37" s="25"/>
      <c r="I37" s="25"/>
    </row>
    <row r="38" spans="2:9" x14ac:dyDescent="0.2">
      <c r="B38" s="25" t="s">
        <v>541</v>
      </c>
      <c r="C38" s="25" t="s">
        <v>542</v>
      </c>
      <c r="D38" s="25" t="s">
        <v>420</v>
      </c>
      <c r="E38" s="28">
        <v>1500000</v>
      </c>
      <c r="F38" s="26">
        <v>1500.7605000000001</v>
      </c>
      <c r="G38" s="27">
        <v>2.1872814889827201</v>
      </c>
      <c r="H38" s="29">
        <v>5.5205499999999998E-2</v>
      </c>
      <c r="I38" s="62"/>
    </row>
    <row r="39" spans="2:9" x14ac:dyDescent="0.2">
      <c r="B39" s="25" t="s">
        <v>543</v>
      </c>
      <c r="C39" s="25" t="s">
        <v>544</v>
      </c>
      <c r="D39" s="25" t="s">
        <v>420</v>
      </c>
      <c r="E39" s="28">
        <v>800000</v>
      </c>
      <c r="F39" s="26">
        <v>801.28800000000001</v>
      </c>
      <c r="G39" s="27">
        <v>1.16783618021929</v>
      </c>
      <c r="H39" s="29">
        <v>5.62065E-2</v>
      </c>
      <c r="I39" s="62"/>
    </row>
    <row r="40" spans="2:9" x14ac:dyDescent="0.2">
      <c r="B40" s="25" t="s">
        <v>545</v>
      </c>
      <c r="C40" s="25" t="s">
        <v>546</v>
      </c>
      <c r="D40" s="25" t="s">
        <v>420</v>
      </c>
      <c r="E40" s="28">
        <v>300000</v>
      </c>
      <c r="F40" s="26">
        <v>300.47789999999998</v>
      </c>
      <c r="G40" s="27">
        <v>0.43793113459369598</v>
      </c>
      <c r="H40" s="29">
        <v>5.6648499999999997E-2</v>
      </c>
      <c r="I40" s="62"/>
    </row>
    <row r="41" spans="2:9" x14ac:dyDescent="0.2">
      <c r="B41" s="25" t="s">
        <v>547</v>
      </c>
      <c r="C41" s="25" t="s">
        <v>548</v>
      </c>
      <c r="D41" s="25" t="s">
        <v>420</v>
      </c>
      <c r="E41" s="28">
        <v>300000</v>
      </c>
      <c r="F41" s="26">
        <v>300.47699999999998</v>
      </c>
      <c r="G41" s="27">
        <v>0.43792982288983601</v>
      </c>
      <c r="H41" s="29">
        <v>5.6488999999999998E-2</v>
      </c>
      <c r="I41" s="62"/>
    </row>
    <row r="42" spans="2:9" x14ac:dyDescent="0.2">
      <c r="B42" s="25" t="s">
        <v>549</v>
      </c>
      <c r="C42" s="25" t="s">
        <v>550</v>
      </c>
      <c r="D42" s="25" t="s">
        <v>420</v>
      </c>
      <c r="E42" s="28">
        <v>300000</v>
      </c>
      <c r="F42" s="26">
        <v>300.45690000000002</v>
      </c>
      <c r="G42" s="27">
        <v>0.437900528170307</v>
      </c>
      <c r="H42" s="29">
        <v>5.6106499999999997E-2</v>
      </c>
      <c r="I42" s="62"/>
    </row>
    <row r="43" spans="2:9" x14ac:dyDescent="0.2">
      <c r="B43" s="24" t="s">
        <v>137</v>
      </c>
      <c r="C43" s="24"/>
      <c r="D43" s="24"/>
      <c r="E43" s="24"/>
      <c r="F43" s="30">
        <f>SUM(F38:F42)</f>
        <v>3203.4602999999997</v>
      </c>
      <c r="G43" s="31">
        <f>SUM(G38:G42)</f>
        <v>4.6688791548558495</v>
      </c>
      <c r="H43" s="24"/>
      <c r="I43" s="24"/>
    </row>
    <row r="44" spans="2:9" x14ac:dyDescent="0.2">
      <c r="B44" s="24" t="s">
        <v>421</v>
      </c>
      <c r="C44" s="25"/>
      <c r="D44" s="25"/>
      <c r="E44" s="25"/>
      <c r="F44" s="26"/>
      <c r="G44" s="27"/>
      <c r="H44" s="25"/>
      <c r="I44" s="25"/>
    </row>
    <row r="45" spans="2:9" x14ac:dyDescent="0.2">
      <c r="B45" s="25" t="s">
        <v>422</v>
      </c>
      <c r="C45" s="25" t="s">
        <v>423</v>
      </c>
      <c r="D45" s="25"/>
      <c r="E45" s="28">
        <v>1462.9459999999999</v>
      </c>
      <c r="F45" s="26">
        <v>175.6469481</v>
      </c>
      <c r="G45" s="27">
        <v>0.255996421931041</v>
      </c>
      <c r="H45" s="25"/>
      <c r="I45" s="25"/>
    </row>
    <row r="46" spans="2:9" x14ac:dyDescent="0.2">
      <c r="B46" s="24" t="s">
        <v>134</v>
      </c>
      <c r="C46" s="24"/>
      <c r="D46" s="24"/>
      <c r="E46" s="24"/>
      <c r="F46" s="30">
        <f>SUM(F45:F45)</f>
        <v>175.6469481</v>
      </c>
      <c r="G46" s="31">
        <f>SUM(G45:G45)</f>
        <v>0.255996421931041</v>
      </c>
      <c r="H46" s="24"/>
      <c r="I46" s="24"/>
    </row>
    <row r="47" spans="2:9" x14ac:dyDescent="0.2">
      <c r="B47" s="24"/>
      <c r="C47" s="25"/>
      <c r="D47" s="25"/>
      <c r="E47" s="25"/>
      <c r="F47" s="26"/>
      <c r="G47" s="27"/>
      <c r="H47" s="25"/>
      <c r="I47" s="25"/>
    </row>
    <row r="48" spans="2:9" x14ac:dyDescent="0.2">
      <c r="B48" s="24" t="s">
        <v>155</v>
      </c>
      <c r="C48" s="24"/>
      <c r="D48" s="24"/>
      <c r="E48" s="24"/>
      <c r="F48" s="30">
        <v>7166.9152039999999</v>
      </c>
      <c r="G48" s="31">
        <v>10.4454114822572</v>
      </c>
      <c r="H48" s="29">
        <v>5.163222E-2</v>
      </c>
      <c r="I48" s="29"/>
    </row>
    <row r="49" spans="2:9" x14ac:dyDescent="0.2">
      <c r="B49" s="25"/>
      <c r="C49" s="25"/>
      <c r="D49" s="25"/>
      <c r="E49" s="25"/>
      <c r="F49" s="26"/>
      <c r="G49" s="27"/>
      <c r="H49" s="25"/>
      <c r="I49" s="25"/>
    </row>
    <row r="50" spans="2:9" x14ac:dyDescent="0.2">
      <c r="B50" s="24" t="s">
        <v>424</v>
      </c>
      <c r="C50" s="25"/>
      <c r="D50" s="25"/>
      <c r="E50" s="25"/>
      <c r="F50" s="26"/>
      <c r="G50" s="27"/>
      <c r="H50" s="25"/>
      <c r="I50" s="25"/>
    </row>
    <row r="51" spans="2:9" x14ac:dyDescent="0.2">
      <c r="B51" s="25" t="s">
        <v>551</v>
      </c>
      <c r="C51" s="25"/>
      <c r="D51" s="25"/>
      <c r="E51" s="25"/>
      <c r="F51" s="26">
        <v>1399.4082667</v>
      </c>
      <c r="G51" s="27">
        <v>2.03956580499174</v>
      </c>
      <c r="H51" s="140">
        <v>5.3999999999999999E-2</v>
      </c>
      <c r="I51" s="25"/>
    </row>
    <row r="52" spans="2:9" x14ac:dyDescent="0.2">
      <c r="B52" s="24" t="s">
        <v>137</v>
      </c>
      <c r="C52" s="24"/>
      <c r="D52" s="24"/>
      <c r="E52" s="24"/>
      <c r="F52" s="30">
        <v>1399.4082667</v>
      </c>
      <c r="G52" s="31">
        <v>2.03956580499174</v>
      </c>
      <c r="H52" s="25"/>
      <c r="I52" s="25"/>
    </row>
    <row r="53" spans="2:9" x14ac:dyDescent="0.2">
      <c r="B53" s="25"/>
      <c r="C53" s="25"/>
      <c r="D53" s="25"/>
      <c r="E53" s="25"/>
      <c r="F53" s="26"/>
      <c r="G53" s="27"/>
      <c r="H53" s="25"/>
      <c r="I53" s="25"/>
    </row>
    <row r="54" spans="2:9" x14ac:dyDescent="0.2">
      <c r="B54" s="50" t="s">
        <v>158</v>
      </c>
      <c r="C54" s="50"/>
      <c r="D54" s="50"/>
      <c r="E54" s="50"/>
      <c r="F54" s="30">
        <f>F55-(F16+F31+F35+F43+F46+F48+F52)</f>
        <v>-273.41712420001568</v>
      </c>
      <c r="G54" s="31">
        <f>G55-(G16+G31+G35+G43+G46+G48+G52)</f>
        <v>-0.39849144119500579</v>
      </c>
      <c r="H54" s="24"/>
      <c r="I54" s="24"/>
    </row>
    <row r="55" spans="2:9" x14ac:dyDescent="0.2">
      <c r="B55" s="46" t="s">
        <v>156</v>
      </c>
      <c r="C55" s="46"/>
      <c r="D55" s="46"/>
      <c r="E55" s="46"/>
      <c r="F55" s="47">
        <v>68613.048094600003</v>
      </c>
      <c r="G55" s="48">
        <v>100</v>
      </c>
      <c r="H55" s="49"/>
      <c r="I55" s="49"/>
    </row>
    <row r="57" spans="2:9" x14ac:dyDescent="0.2">
      <c r="B57" s="18" t="s">
        <v>427</v>
      </c>
    </row>
    <row r="58" spans="2:9" ht="39.950000000000003" customHeight="1" x14ac:dyDescent="0.2">
      <c r="B58" s="155" t="s">
        <v>428</v>
      </c>
      <c r="C58" s="155"/>
      <c r="D58" s="155"/>
      <c r="E58" s="155"/>
      <c r="F58" s="155"/>
      <c r="G58" s="155"/>
      <c r="H58" s="155"/>
      <c r="I58" s="155"/>
    </row>
    <row r="59" spans="2:9" x14ac:dyDescent="0.2">
      <c r="B59" s="156" t="s">
        <v>1638</v>
      </c>
      <c r="C59" s="156"/>
      <c r="D59" s="156"/>
      <c r="E59" s="156"/>
      <c r="F59" s="156"/>
      <c r="G59" s="156"/>
      <c r="H59" s="156"/>
      <c r="I59" s="156"/>
    </row>
    <row r="60" spans="2:9" x14ac:dyDescent="0.2">
      <c r="B60" s="18"/>
    </row>
    <row r="61" spans="2:9" x14ac:dyDescent="0.2">
      <c r="B61" s="18"/>
    </row>
    <row r="62" spans="2:9" x14ac:dyDescent="0.2">
      <c r="B62" s="18" t="s">
        <v>182</v>
      </c>
    </row>
    <row r="63" spans="2:9" x14ac:dyDescent="0.2">
      <c r="B63" s="18"/>
    </row>
    <row r="64" spans="2:9" x14ac:dyDescent="0.2">
      <c r="B64" s="6" t="s">
        <v>1557</v>
      </c>
    </row>
    <row r="65" spans="2:9" x14ac:dyDescent="0.2">
      <c r="B65" s="6" t="s">
        <v>1558</v>
      </c>
    </row>
    <row r="66" spans="2:9" x14ac:dyDescent="0.2">
      <c r="B66" s="18"/>
    </row>
    <row r="67" spans="2:9" x14ac:dyDescent="0.2">
      <c r="B67" s="46" t="s">
        <v>1559</v>
      </c>
      <c r="C67" s="46" t="s">
        <v>1589</v>
      </c>
      <c r="D67" s="46" t="s">
        <v>1560</v>
      </c>
    </row>
    <row r="68" spans="2:9" x14ac:dyDescent="0.2">
      <c r="B68" s="70" t="s">
        <v>1561</v>
      </c>
      <c r="C68" s="70">
        <v>1039.2793999999999</v>
      </c>
      <c r="D68" s="70">
        <v>1043.6102000000001</v>
      </c>
    </row>
    <row r="69" spans="2:9" x14ac:dyDescent="0.2">
      <c r="B69" s="70" t="s">
        <v>1594</v>
      </c>
      <c r="C69" s="70" t="s">
        <v>1590</v>
      </c>
      <c r="D69" s="70">
        <v>1003.3775000000001</v>
      </c>
    </row>
    <row r="70" spans="2:9" x14ac:dyDescent="0.2">
      <c r="B70" s="18"/>
    </row>
    <row r="71" spans="2:9" x14ac:dyDescent="0.2">
      <c r="B71" s="6" t="s">
        <v>1652</v>
      </c>
    </row>
    <row r="72" spans="2:9" x14ac:dyDescent="0.2">
      <c r="B72" s="6" t="s">
        <v>1563</v>
      </c>
    </row>
    <row r="73" spans="2:9" x14ac:dyDescent="0.2">
      <c r="B73" s="6" t="s">
        <v>1564</v>
      </c>
    </row>
    <row r="74" spans="2:9" x14ac:dyDescent="0.2">
      <c r="B74" s="6" t="s">
        <v>1586</v>
      </c>
    </row>
    <row r="75" spans="2:9" x14ac:dyDescent="0.2">
      <c r="B75" s="6" t="s">
        <v>1566</v>
      </c>
      <c r="C75" s="18"/>
      <c r="D75" s="58"/>
      <c r="E75" s="18"/>
    </row>
    <row r="77" spans="2:9" x14ac:dyDescent="0.2">
      <c r="B77" s="18" t="s">
        <v>183</v>
      </c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H80" s="11"/>
      <c r="I80" s="11"/>
    </row>
    <row r="81" spans="8:9" x14ac:dyDescent="0.2">
      <c r="H81" s="11"/>
      <c r="I81" s="11"/>
    </row>
    <row r="82" spans="8:9" x14ac:dyDescent="0.2">
      <c r="H82" s="11"/>
      <c r="I82" s="11"/>
    </row>
    <row r="83" spans="8:9" x14ac:dyDescent="0.2">
      <c r="H83" s="11"/>
      <c r="I83" s="11"/>
    </row>
    <row r="84" spans="8:9" x14ac:dyDescent="0.2">
      <c r="H84" s="11"/>
      <c r="I84" s="11"/>
    </row>
    <row r="85" spans="8:9" x14ac:dyDescent="0.2">
      <c r="H85" s="11"/>
      <c r="I85" s="11"/>
    </row>
    <row r="86" spans="8:9" x14ac:dyDescent="0.2">
      <c r="H86" s="11"/>
      <c r="I86" s="11"/>
    </row>
    <row r="87" spans="8:9" x14ac:dyDescent="0.2">
      <c r="H87" s="11"/>
      <c r="I87" s="11"/>
    </row>
    <row r="88" spans="8:9" x14ac:dyDescent="0.2">
      <c r="H88" s="11"/>
      <c r="I88" s="11"/>
    </row>
    <row r="89" spans="8:9" x14ac:dyDescent="0.2">
      <c r="H89" s="11"/>
      <c r="I89" s="11"/>
    </row>
    <row r="90" spans="8:9" x14ac:dyDescent="0.2">
      <c r="H90" s="11"/>
      <c r="I90" s="11"/>
    </row>
    <row r="91" spans="8:9" x14ac:dyDescent="0.2">
      <c r="H91" s="11"/>
      <c r="I91" s="11"/>
    </row>
    <row r="92" spans="8:9" x14ac:dyDescent="0.2">
      <c r="H92" s="11"/>
      <c r="I92" s="11"/>
    </row>
    <row r="93" spans="8:9" x14ac:dyDescent="0.2">
      <c r="H93" s="11"/>
      <c r="I93" s="11"/>
    </row>
    <row r="94" spans="8:9" x14ac:dyDescent="0.2">
      <c r="H94" s="11"/>
      <c r="I94" s="11"/>
    </row>
    <row r="95" spans="8:9" x14ac:dyDescent="0.2">
      <c r="H95" s="11"/>
      <c r="I95" s="11"/>
    </row>
    <row r="96" spans="8:9" x14ac:dyDescent="0.2">
      <c r="H96" s="11"/>
      <c r="I96" s="11"/>
    </row>
    <row r="97" spans="2:9" x14ac:dyDescent="0.2">
      <c r="H97" s="11"/>
      <c r="I97" s="11"/>
    </row>
    <row r="98" spans="2:9" x14ac:dyDescent="0.2">
      <c r="H98" s="11"/>
      <c r="I98" s="11"/>
    </row>
    <row r="99" spans="2:9" x14ac:dyDescent="0.2">
      <c r="B99" s="18" t="s">
        <v>1540</v>
      </c>
      <c r="H99" s="11"/>
      <c r="I99" s="11"/>
    </row>
    <row r="100" spans="2:9" x14ac:dyDescent="0.2">
      <c r="B100" s="18" t="s">
        <v>1553</v>
      </c>
      <c r="H100" s="11"/>
      <c r="I100" s="11"/>
    </row>
    <row r="101" spans="2:9" x14ac:dyDescent="0.2">
      <c r="H101" s="11"/>
      <c r="I101" s="11"/>
    </row>
    <row r="102" spans="2:9" x14ac:dyDescent="0.2">
      <c r="H102" s="11"/>
      <c r="I102" s="11"/>
    </row>
    <row r="103" spans="2:9" x14ac:dyDescent="0.2">
      <c r="H103" s="11"/>
      <c r="I103" s="11"/>
    </row>
    <row r="104" spans="2:9" x14ac:dyDescent="0.2">
      <c r="H104" s="11"/>
      <c r="I104" s="11"/>
    </row>
    <row r="105" spans="2:9" x14ac:dyDescent="0.2">
      <c r="H105" s="11"/>
      <c r="I105" s="11"/>
    </row>
    <row r="106" spans="2:9" x14ac:dyDescent="0.2">
      <c r="H106" s="11"/>
      <c r="I106" s="11"/>
    </row>
    <row r="107" spans="2:9" x14ac:dyDescent="0.2">
      <c r="H107" s="11"/>
      <c r="I107" s="11"/>
    </row>
    <row r="108" spans="2:9" x14ac:dyDescent="0.2">
      <c r="H108" s="11"/>
      <c r="I108" s="11"/>
    </row>
    <row r="109" spans="2:9" x14ac:dyDescent="0.2">
      <c r="H109" s="11"/>
      <c r="I109" s="11"/>
    </row>
    <row r="110" spans="2:9" x14ac:dyDescent="0.2">
      <c r="H110" s="11"/>
      <c r="I110" s="11"/>
    </row>
    <row r="111" spans="2:9" x14ac:dyDescent="0.2">
      <c r="H111" s="11"/>
      <c r="I111" s="11"/>
    </row>
    <row r="112" spans="2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  <row r="116" spans="8:9" x14ac:dyDescent="0.2">
      <c r="H116" s="11"/>
      <c r="I116" s="11"/>
    </row>
    <row r="117" spans="8:9" x14ac:dyDescent="0.2">
      <c r="H117" s="11"/>
      <c r="I117" s="11"/>
    </row>
    <row r="118" spans="8:9" x14ac:dyDescent="0.2">
      <c r="H118" s="11"/>
      <c r="I118" s="11"/>
    </row>
    <row r="119" spans="8:9" x14ac:dyDescent="0.2">
      <c r="H119" s="11"/>
      <c r="I119" s="11"/>
    </row>
    <row r="120" spans="8:9" x14ac:dyDescent="0.2">
      <c r="H120" s="11"/>
      <c r="I120" s="11"/>
    </row>
    <row r="121" spans="8:9" x14ac:dyDescent="0.2">
      <c r="H121" s="11"/>
      <c r="I121" s="11"/>
    </row>
    <row r="122" spans="8:9" x14ac:dyDescent="0.2">
      <c r="H122" s="11"/>
      <c r="I122" s="11"/>
    </row>
    <row r="123" spans="8:9" x14ac:dyDescent="0.2">
      <c r="H123" s="11"/>
      <c r="I123" s="11"/>
    </row>
  </sheetData>
  <mergeCells count="3">
    <mergeCell ref="B1:C1"/>
    <mergeCell ref="B58:I58"/>
    <mergeCell ref="B59:I59"/>
  </mergeCells>
  <conditionalFormatting sqref="G1:G3 G5:G57">
    <cfRule type="cellIs" dxfId="16" priority="2" stopIfTrue="1" operator="between">
      <formula>0.009</formula>
      <formula>-0.009</formula>
    </cfRule>
  </conditionalFormatting>
  <conditionalFormatting sqref="G60:G123">
    <cfRule type="cellIs" dxfId="15" priority="1" stopIfTrue="1" operator="between">
      <formula>0.009</formula>
      <formula>-0.009</formula>
    </cfRule>
  </conditionalFormatting>
  <hyperlinks>
    <hyperlink ref="A2" location="Index!A1" display="-" xr:uid="{952BA886-C0C6-4B6E-ABE8-E886C825A739}"/>
  </hyperlinks>
  <pageMargins left="0.7" right="0.7" top="0.75" bottom="0.75" header="0.3" footer="0.3"/>
  <pageSetup paperSize="9" scale="36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B144-997D-4935-8F0B-84CD0D67348F}">
  <dimension ref="A1:I103"/>
  <sheetViews>
    <sheetView view="pageBreakPreview" zoomScaleNormal="100" zoomScaleSheetLayoutView="100" workbookViewId="0"/>
  </sheetViews>
  <sheetFormatPr defaultColWidth="9.140625" defaultRowHeight="11.25" x14ac:dyDescent="0.2"/>
  <cols>
    <col min="1" max="1" width="7.140625" style="6" customWidth="1"/>
    <col min="2" max="2" width="56.140625" style="6" customWidth="1"/>
    <col min="3" max="3" width="23.5703125" style="6" bestFit="1" customWidth="1"/>
    <col min="4" max="4" width="23.42578125" style="6" bestFit="1" customWidth="1"/>
    <col min="5" max="5" width="13.85546875" style="6" bestFit="1" customWidth="1"/>
    <col min="6" max="6" width="14.85546875" style="8" bestFit="1" customWidth="1"/>
    <col min="7" max="7" width="7.28515625" style="13" bestFit="1" customWidth="1"/>
    <col min="8" max="8" width="14.42578125" style="6" bestFit="1" customWidth="1"/>
    <col min="9" max="9" width="10.5703125" style="6" bestFit="1" customWidth="1"/>
    <col min="10" max="16384" width="9.140625" style="6"/>
  </cols>
  <sheetData>
    <row r="1" spans="1:9" s="1" customFormat="1" ht="16.7" customHeight="1" x14ac:dyDescent="0.2">
      <c r="B1" s="144" t="s">
        <v>17</v>
      </c>
      <c r="C1" s="145"/>
      <c r="D1" s="10"/>
      <c r="F1" s="5"/>
      <c r="G1" s="13"/>
    </row>
    <row r="2" spans="1:9" s="1" customFormat="1" ht="15" x14ac:dyDescent="0.25">
      <c r="A2" s="64" t="s">
        <v>1555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20" t="s">
        <v>7</v>
      </c>
      <c r="C4" s="20" t="s">
        <v>8</v>
      </c>
      <c r="D4" s="21" t="s">
        <v>426</v>
      </c>
      <c r="E4" s="21" t="s">
        <v>0</v>
      </c>
      <c r="F4" s="22" t="s">
        <v>4</v>
      </c>
      <c r="G4" s="23" t="s">
        <v>5</v>
      </c>
      <c r="H4" s="61" t="s">
        <v>6</v>
      </c>
      <c r="I4" s="61" t="s">
        <v>337</v>
      </c>
    </row>
    <row r="5" spans="1:9" x14ac:dyDescent="0.2">
      <c r="B5" s="24" t="s">
        <v>138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552</v>
      </c>
      <c r="C7" s="25" t="s">
        <v>553</v>
      </c>
      <c r="D7" s="25" t="s">
        <v>141</v>
      </c>
      <c r="E7" s="28">
        <v>1000</v>
      </c>
      <c r="F7" s="26">
        <v>995.01900000000001</v>
      </c>
      <c r="G7" s="27">
        <v>8.8008049988926693</v>
      </c>
      <c r="H7" s="29">
        <v>7.8937999999999994E-2</v>
      </c>
      <c r="I7" s="62"/>
    </row>
    <row r="8" spans="1:9" x14ac:dyDescent="0.2">
      <c r="B8" s="25" t="s">
        <v>554</v>
      </c>
      <c r="C8" s="25" t="s">
        <v>555</v>
      </c>
      <c r="D8" s="25" t="s">
        <v>141</v>
      </c>
      <c r="E8" s="28">
        <v>1000</v>
      </c>
      <c r="F8" s="26">
        <v>990.34100000000001</v>
      </c>
      <c r="G8" s="27">
        <v>8.7594287379520992</v>
      </c>
      <c r="H8" s="29">
        <v>7.6649999999999996E-2</v>
      </c>
      <c r="I8" s="62"/>
    </row>
    <row r="9" spans="1:9" x14ac:dyDescent="0.2">
      <c r="B9" s="25" t="s">
        <v>556</v>
      </c>
      <c r="C9" s="25" t="s">
        <v>557</v>
      </c>
      <c r="D9" s="25" t="s">
        <v>141</v>
      </c>
      <c r="E9" s="28">
        <v>100</v>
      </c>
      <c r="F9" s="26">
        <v>981.36300000000006</v>
      </c>
      <c r="G9" s="27">
        <v>8.6800195736245307</v>
      </c>
      <c r="H9" s="29">
        <v>7.8750000000000001E-2</v>
      </c>
      <c r="I9" s="62"/>
    </row>
    <row r="10" spans="1:9" x14ac:dyDescent="0.2">
      <c r="B10" s="24" t="s">
        <v>134</v>
      </c>
      <c r="C10" s="24"/>
      <c r="D10" s="24"/>
      <c r="E10" s="24"/>
      <c r="F10" s="39">
        <f>SUM(F6:F9)</f>
        <v>2966.723</v>
      </c>
      <c r="G10" s="40">
        <f>SUM(G6:G9)</f>
        <v>26.240253310469299</v>
      </c>
      <c r="H10" s="24"/>
      <c r="I10" s="24"/>
    </row>
    <row r="11" spans="1:9" x14ac:dyDescent="0.2">
      <c r="B11" s="36" t="s">
        <v>144</v>
      </c>
      <c r="C11" s="41"/>
      <c r="D11" s="41"/>
      <c r="E11" s="41"/>
      <c r="F11" s="42"/>
      <c r="G11" s="43"/>
      <c r="H11" s="25"/>
      <c r="I11" s="25"/>
    </row>
    <row r="12" spans="1:9" x14ac:dyDescent="0.2">
      <c r="B12" s="24" t="s">
        <v>134</v>
      </c>
      <c r="C12" s="24"/>
      <c r="D12" s="24"/>
      <c r="E12" s="24"/>
      <c r="F12" s="34" t="s">
        <v>145</v>
      </c>
      <c r="G12" s="35" t="s">
        <v>145</v>
      </c>
      <c r="H12" s="24"/>
      <c r="I12" s="24"/>
    </row>
    <row r="13" spans="1:9" x14ac:dyDescent="0.2">
      <c r="B13" s="36" t="s">
        <v>137</v>
      </c>
      <c r="C13" s="36"/>
      <c r="D13" s="36"/>
      <c r="E13" s="36"/>
      <c r="F13" s="44">
        <f>F10</f>
        <v>2966.723</v>
      </c>
      <c r="G13" s="45">
        <f>G10</f>
        <v>26.240253310469299</v>
      </c>
      <c r="H13" s="24"/>
      <c r="I13" s="24"/>
    </row>
    <row r="14" spans="1:9" x14ac:dyDescent="0.2">
      <c r="B14" s="24" t="s">
        <v>146</v>
      </c>
      <c r="C14" s="25"/>
      <c r="D14" s="25"/>
      <c r="E14" s="25"/>
      <c r="F14" s="26"/>
      <c r="G14" s="27"/>
      <c r="H14" s="25"/>
      <c r="I14" s="25"/>
    </row>
    <row r="15" spans="1:9" x14ac:dyDescent="0.2">
      <c r="B15" s="24" t="s">
        <v>338</v>
      </c>
      <c r="C15" s="25"/>
      <c r="D15" s="25"/>
      <c r="E15" s="25"/>
      <c r="F15" s="26"/>
      <c r="G15" s="27"/>
      <c r="H15" s="25"/>
      <c r="I15" s="25"/>
    </row>
    <row r="16" spans="1:9" x14ac:dyDescent="0.2">
      <c r="B16" s="25" t="s">
        <v>342</v>
      </c>
      <c r="C16" s="25" t="s">
        <v>343</v>
      </c>
      <c r="D16" s="25" t="s">
        <v>344</v>
      </c>
      <c r="E16" s="28">
        <v>200</v>
      </c>
      <c r="F16" s="26">
        <v>971.76400000000001</v>
      </c>
      <c r="G16" s="27">
        <v>8.5951177504589698</v>
      </c>
      <c r="H16" s="29">
        <v>6.8423999999999999E-2</v>
      </c>
      <c r="I16" s="62"/>
    </row>
    <row r="17" spans="2:9" x14ac:dyDescent="0.2">
      <c r="B17" s="25" t="s">
        <v>370</v>
      </c>
      <c r="C17" s="25" t="s">
        <v>371</v>
      </c>
      <c r="D17" s="25" t="s">
        <v>344</v>
      </c>
      <c r="E17" s="28">
        <v>200</v>
      </c>
      <c r="F17" s="26">
        <v>971.59699999999998</v>
      </c>
      <c r="G17" s="27">
        <v>8.5936406586297505</v>
      </c>
      <c r="H17" s="29">
        <v>7.0199999999999999E-2</v>
      </c>
      <c r="I17" s="62"/>
    </row>
    <row r="18" spans="2:9" x14ac:dyDescent="0.2">
      <c r="B18" s="25" t="s">
        <v>376</v>
      </c>
      <c r="C18" s="25" t="s">
        <v>377</v>
      </c>
      <c r="D18" s="25" t="s">
        <v>344</v>
      </c>
      <c r="E18" s="28">
        <v>200</v>
      </c>
      <c r="F18" s="26">
        <v>971.04600000000005</v>
      </c>
      <c r="G18" s="27">
        <v>8.5887671400794705</v>
      </c>
      <c r="H18" s="29">
        <v>6.8449999999999997E-2</v>
      </c>
      <c r="I18" s="62"/>
    </row>
    <row r="19" spans="2:9" x14ac:dyDescent="0.2">
      <c r="B19" s="25" t="s">
        <v>390</v>
      </c>
      <c r="C19" s="25" t="s">
        <v>391</v>
      </c>
      <c r="D19" s="25" t="s">
        <v>341</v>
      </c>
      <c r="E19" s="28">
        <v>200</v>
      </c>
      <c r="F19" s="26">
        <v>970.57799999999997</v>
      </c>
      <c r="G19" s="27">
        <v>8.5846277450131598</v>
      </c>
      <c r="H19" s="29">
        <v>6.83E-2</v>
      </c>
      <c r="I19" s="62"/>
    </row>
    <row r="20" spans="2:9" x14ac:dyDescent="0.2">
      <c r="B20" s="25" t="s">
        <v>339</v>
      </c>
      <c r="C20" s="25" t="s">
        <v>340</v>
      </c>
      <c r="D20" s="25" t="s">
        <v>341</v>
      </c>
      <c r="E20" s="28">
        <v>40</v>
      </c>
      <c r="F20" s="26">
        <v>194.09739999999999</v>
      </c>
      <c r="G20" s="27">
        <v>1.71676457252783</v>
      </c>
      <c r="H20" s="29">
        <v>6.8516999999999995E-2</v>
      </c>
      <c r="I20" s="62"/>
    </row>
    <row r="21" spans="2:9" x14ac:dyDescent="0.2">
      <c r="B21" s="24" t="s">
        <v>134</v>
      </c>
      <c r="C21" s="24"/>
      <c r="D21" s="24"/>
      <c r="E21" s="24"/>
      <c r="F21" s="30">
        <f>SUM(F15:F20)</f>
        <v>4079.0824000000002</v>
      </c>
      <c r="G21" s="31">
        <f>SUM(G15:G20)</f>
        <v>36.078917866709176</v>
      </c>
      <c r="H21" s="24"/>
      <c r="I21" s="24"/>
    </row>
    <row r="22" spans="2:9" x14ac:dyDescent="0.2">
      <c r="B22" s="24" t="s">
        <v>392</v>
      </c>
      <c r="C22" s="25"/>
      <c r="D22" s="25"/>
      <c r="E22" s="25"/>
      <c r="F22" s="26"/>
      <c r="G22" s="27"/>
      <c r="H22" s="25"/>
      <c r="I22" s="25"/>
    </row>
    <row r="23" spans="2:9" x14ac:dyDescent="0.2">
      <c r="B23" s="25" t="s">
        <v>405</v>
      </c>
      <c r="C23" s="25" t="s">
        <v>406</v>
      </c>
      <c r="D23" s="25" t="s">
        <v>344</v>
      </c>
      <c r="E23" s="28">
        <v>200</v>
      </c>
      <c r="F23" s="26">
        <v>975.87099999999998</v>
      </c>
      <c r="G23" s="27">
        <v>8.6314435956241908</v>
      </c>
      <c r="H23" s="29">
        <v>7.2198999999999999E-2</v>
      </c>
      <c r="I23" s="62"/>
    </row>
    <row r="24" spans="2:9" x14ac:dyDescent="0.2">
      <c r="B24" s="25" t="s">
        <v>409</v>
      </c>
      <c r="C24" s="25" t="s">
        <v>410</v>
      </c>
      <c r="D24" s="25" t="s">
        <v>344</v>
      </c>
      <c r="E24" s="28">
        <v>200</v>
      </c>
      <c r="F24" s="26">
        <v>971.57299999999998</v>
      </c>
      <c r="G24" s="27">
        <v>8.5934283819596899</v>
      </c>
      <c r="H24" s="29">
        <v>7.2649000000000005E-2</v>
      </c>
      <c r="I24" s="62"/>
    </row>
    <row r="25" spans="2:9" x14ac:dyDescent="0.2">
      <c r="B25" s="24" t="s">
        <v>134</v>
      </c>
      <c r="C25" s="24"/>
      <c r="D25" s="24"/>
      <c r="E25" s="24"/>
      <c r="F25" s="39">
        <f>SUM(F22:F24)</f>
        <v>1947.444</v>
      </c>
      <c r="G25" s="40">
        <f>SUM(G22:G24)</f>
        <v>17.224871977583881</v>
      </c>
      <c r="H25" s="24"/>
      <c r="I25" s="24"/>
    </row>
    <row r="26" spans="2:9" x14ac:dyDescent="0.2">
      <c r="B26" s="36" t="s">
        <v>137</v>
      </c>
      <c r="C26" s="36"/>
      <c r="D26" s="36"/>
      <c r="E26" s="36"/>
      <c r="F26" s="37">
        <f>+F21+F25</f>
        <v>6026.5264000000006</v>
      </c>
      <c r="G26" s="38">
        <f>+G21+G25</f>
        <v>53.303789844293057</v>
      </c>
      <c r="H26" s="24"/>
      <c r="I26" s="24"/>
    </row>
    <row r="27" spans="2:9" x14ac:dyDescent="0.2">
      <c r="B27" s="24" t="s">
        <v>417</v>
      </c>
      <c r="C27" s="25"/>
      <c r="D27" s="25"/>
      <c r="E27" s="25"/>
      <c r="F27" s="26"/>
      <c r="G27" s="27"/>
      <c r="H27" s="25"/>
      <c r="I27" s="25"/>
    </row>
    <row r="28" spans="2:9" x14ac:dyDescent="0.2">
      <c r="B28" s="25" t="s">
        <v>509</v>
      </c>
      <c r="C28" s="25" t="s">
        <v>510</v>
      </c>
      <c r="D28" s="25" t="s">
        <v>420</v>
      </c>
      <c r="E28" s="28">
        <v>1500000</v>
      </c>
      <c r="F28" s="26">
        <v>1475.412</v>
      </c>
      <c r="G28" s="27">
        <v>13.049814430705601</v>
      </c>
      <c r="H28" s="29">
        <v>7.3062956328124998E-2</v>
      </c>
      <c r="I28" s="62"/>
    </row>
    <row r="29" spans="2:9" x14ac:dyDescent="0.2">
      <c r="B29" s="24" t="s">
        <v>137</v>
      </c>
      <c r="C29" s="24"/>
      <c r="D29" s="24"/>
      <c r="E29" s="24"/>
      <c r="F29" s="30">
        <f>SUM(F28:F28)</f>
        <v>1475.412</v>
      </c>
      <c r="G29" s="31">
        <f>SUM(G28:G28)</f>
        <v>13.049814430705601</v>
      </c>
      <c r="H29" s="24"/>
      <c r="I29" s="24"/>
    </row>
    <row r="30" spans="2:9" x14ac:dyDescent="0.2">
      <c r="B30" s="24" t="s">
        <v>421</v>
      </c>
      <c r="C30" s="25"/>
      <c r="D30" s="25"/>
      <c r="E30" s="25"/>
      <c r="F30" s="26"/>
      <c r="G30" s="27"/>
      <c r="H30" s="25"/>
      <c r="I30" s="25"/>
    </row>
    <row r="31" spans="2:9" x14ac:dyDescent="0.2">
      <c r="B31" s="25" t="s">
        <v>422</v>
      </c>
      <c r="C31" s="25" t="s">
        <v>423</v>
      </c>
      <c r="D31" s="25"/>
      <c r="E31" s="28">
        <v>195.25</v>
      </c>
      <c r="F31" s="26">
        <v>23.442469299999999</v>
      </c>
      <c r="G31" s="27">
        <v>0.20734538838135499</v>
      </c>
      <c r="H31" s="25"/>
      <c r="I31" s="25"/>
    </row>
    <row r="32" spans="2:9" x14ac:dyDescent="0.2">
      <c r="B32" s="24" t="s">
        <v>134</v>
      </c>
      <c r="C32" s="24"/>
      <c r="D32" s="24"/>
      <c r="E32" s="24"/>
      <c r="F32" s="30">
        <f>SUM(F31:F31)</f>
        <v>23.442469299999999</v>
      </c>
      <c r="G32" s="31">
        <f>SUM(G31:G31)</f>
        <v>0.20734538838135499</v>
      </c>
      <c r="H32" s="24"/>
      <c r="I32" s="24"/>
    </row>
    <row r="33" spans="2:9" x14ac:dyDescent="0.2">
      <c r="B33" s="24"/>
      <c r="C33" s="25"/>
      <c r="D33" s="25"/>
      <c r="E33" s="25"/>
      <c r="F33" s="26"/>
      <c r="G33" s="27"/>
      <c r="H33" s="25"/>
      <c r="I33" s="25"/>
    </row>
    <row r="34" spans="2:9" x14ac:dyDescent="0.2">
      <c r="B34" s="24" t="s">
        <v>155</v>
      </c>
      <c r="C34" s="24"/>
      <c r="D34" s="24"/>
      <c r="E34" s="24"/>
      <c r="F34" s="30">
        <v>707.03541480000001</v>
      </c>
      <c r="G34" s="31">
        <v>6.2536301447168299</v>
      </c>
      <c r="H34" s="29">
        <v>5.163222E-2</v>
      </c>
      <c r="I34" s="29"/>
    </row>
    <row r="35" spans="2:9" x14ac:dyDescent="0.2">
      <c r="B35" s="25"/>
      <c r="C35" s="25"/>
      <c r="D35" s="25"/>
      <c r="E35" s="25"/>
      <c r="F35" s="26"/>
      <c r="G35" s="27"/>
      <c r="H35" s="25"/>
      <c r="I35" s="25"/>
    </row>
    <row r="36" spans="2:9" x14ac:dyDescent="0.2">
      <c r="B36" s="50" t="s">
        <v>158</v>
      </c>
      <c r="C36" s="50"/>
      <c r="D36" s="50"/>
      <c r="E36" s="50"/>
      <c r="F36" s="30">
        <f>F37-(F10+F21+F25+F29+F32+F34)</f>
        <v>106.86056619999908</v>
      </c>
      <c r="G36" s="31">
        <f>G37-(G10+G21+G25+G29+G32+G34)</f>
        <v>0.94516688143386318</v>
      </c>
      <c r="H36" s="24"/>
      <c r="I36" s="24"/>
    </row>
    <row r="37" spans="2:9" x14ac:dyDescent="0.2">
      <c r="B37" s="46" t="s">
        <v>156</v>
      </c>
      <c r="C37" s="46"/>
      <c r="D37" s="46"/>
      <c r="E37" s="46"/>
      <c r="F37" s="47">
        <v>11305.999850300001</v>
      </c>
      <c r="G37" s="48">
        <v>100</v>
      </c>
      <c r="H37" s="49"/>
      <c r="I37" s="49"/>
    </row>
    <row r="39" spans="2:9" x14ac:dyDescent="0.2">
      <c r="B39" s="18" t="s">
        <v>427</v>
      </c>
    </row>
    <row r="40" spans="2:9" ht="39.950000000000003" customHeight="1" x14ac:dyDescent="0.2">
      <c r="B40" s="155" t="s">
        <v>428</v>
      </c>
      <c r="C40" s="155"/>
      <c r="D40" s="155"/>
      <c r="E40" s="155"/>
      <c r="F40" s="155"/>
      <c r="G40" s="155"/>
      <c r="H40" s="155"/>
      <c r="I40" s="155"/>
    </row>
    <row r="41" spans="2:9" x14ac:dyDescent="0.2">
      <c r="B41" s="18"/>
    </row>
    <row r="42" spans="2:9" x14ac:dyDescent="0.2">
      <c r="B42" s="18"/>
    </row>
    <row r="43" spans="2:9" x14ac:dyDescent="0.2">
      <c r="B43" s="18"/>
    </row>
    <row r="44" spans="2:9" x14ac:dyDescent="0.2">
      <c r="B44" s="18" t="s">
        <v>182</v>
      </c>
    </row>
    <row r="45" spans="2:9" x14ac:dyDescent="0.2">
      <c r="B45" s="18"/>
    </row>
    <row r="46" spans="2:9" x14ac:dyDescent="0.2">
      <c r="B46" s="6" t="s">
        <v>1557</v>
      </c>
    </row>
    <row r="47" spans="2:9" x14ac:dyDescent="0.2">
      <c r="B47" s="6" t="s">
        <v>1558</v>
      </c>
    </row>
    <row r="48" spans="2:9" x14ac:dyDescent="0.2">
      <c r="B48" s="18"/>
    </row>
    <row r="49" spans="2:9" x14ac:dyDescent="0.2">
      <c r="B49" s="46" t="s">
        <v>1559</v>
      </c>
      <c r="C49" s="46" t="s">
        <v>1589</v>
      </c>
      <c r="D49" s="46" t="s">
        <v>1587</v>
      </c>
    </row>
    <row r="50" spans="2:9" x14ac:dyDescent="0.2">
      <c r="B50" s="70" t="s">
        <v>1561</v>
      </c>
      <c r="C50" s="70">
        <v>1037.4076</v>
      </c>
      <c r="D50" s="70">
        <v>1039.3967</v>
      </c>
    </row>
    <row r="51" spans="2:9" x14ac:dyDescent="0.2">
      <c r="B51" s="70" t="s">
        <v>1562</v>
      </c>
      <c r="C51" s="70">
        <v>999.93820000000005</v>
      </c>
      <c r="D51" s="70">
        <v>1001.303</v>
      </c>
    </row>
    <row r="52" spans="2:9" x14ac:dyDescent="0.2">
      <c r="B52" s="18"/>
    </row>
    <row r="53" spans="2:9" x14ac:dyDescent="0.2">
      <c r="B53" s="6" t="s">
        <v>1652</v>
      </c>
    </row>
    <row r="54" spans="2:9" x14ac:dyDescent="0.2">
      <c r="B54" s="6" t="s">
        <v>1563</v>
      </c>
    </row>
    <row r="55" spans="2:9" x14ac:dyDescent="0.2">
      <c r="B55" s="6" t="s">
        <v>1564</v>
      </c>
      <c r="C55" s="18"/>
      <c r="D55" s="58"/>
      <c r="E55" s="18"/>
    </row>
    <row r="56" spans="2:9" x14ac:dyDescent="0.2">
      <c r="B56" s="6" t="s">
        <v>1588</v>
      </c>
      <c r="D56" s="59"/>
      <c r="E56" s="59"/>
    </row>
    <row r="57" spans="2:9" x14ac:dyDescent="0.2">
      <c r="B57" s="6" t="s">
        <v>1566</v>
      </c>
      <c r="D57" s="59"/>
      <c r="E57" s="59"/>
    </row>
    <row r="58" spans="2:9" x14ac:dyDescent="0.2">
      <c r="D58" s="59"/>
      <c r="E58" s="59"/>
    </row>
    <row r="59" spans="2:9" x14ac:dyDescent="0.2">
      <c r="B59" s="18" t="s">
        <v>183</v>
      </c>
      <c r="H59" s="11"/>
      <c r="I59" s="11"/>
    </row>
    <row r="60" spans="2:9" x14ac:dyDescent="0.2"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  <row r="71" spans="8:9" x14ac:dyDescent="0.2">
      <c r="H71" s="11"/>
      <c r="I71" s="11"/>
    </row>
    <row r="72" spans="8:9" x14ac:dyDescent="0.2">
      <c r="H72" s="11"/>
      <c r="I72" s="11"/>
    </row>
    <row r="73" spans="8:9" x14ac:dyDescent="0.2">
      <c r="H73" s="11"/>
      <c r="I73" s="11"/>
    </row>
    <row r="74" spans="8:9" x14ac:dyDescent="0.2">
      <c r="H74" s="11"/>
      <c r="I74" s="11"/>
    </row>
    <row r="75" spans="8:9" x14ac:dyDescent="0.2">
      <c r="H75" s="11"/>
      <c r="I75" s="11"/>
    </row>
    <row r="76" spans="8:9" x14ac:dyDescent="0.2">
      <c r="H76" s="11"/>
      <c r="I76" s="11"/>
    </row>
    <row r="77" spans="8:9" x14ac:dyDescent="0.2">
      <c r="H77" s="11"/>
      <c r="I77" s="11"/>
    </row>
    <row r="78" spans="8:9" x14ac:dyDescent="0.2">
      <c r="H78" s="11"/>
      <c r="I78" s="11"/>
    </row>
    <row r="79" spans="8:9" x14ac:dyDescent="0.2">
      <c r="H79" s="11"/>
      <c r="I79" s="11"/>
    </row>
    <row r="80" spans="8:9" x14ac:dyDescent="0.2">
      <c r="H80" s="11"/>
      <c r="I80" s="11"/>
    </row>
    <row r="81" spans="2:9" x14ac:dyDescent="0.2">
      <c r="H81" s="11"/>
      <c r="I81" s="11"/>
    </row>
    <row r="82" spans="2:9" x14ac:dyDescent="0.2">
      <c r="B82" s="18" t="s">
        <v>1540</v>
      </c>
      <c r="H82" s="11"/>
      <c r="I82" s="11"/>
    </row>
    <row r="83" spans="2:9" x14ac:dyDescent="0.2">
      <c r="B83" s="18" t="s">
        <v>1554</v>
      </c>
      <c r="H83" s="11"/>
      <c r="I83" s="11"/>
    </row>
    <row r="84" spans="2:9" x14ac:dyDescent="0.2"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  <row r="103" spans="8:9" x14ac:dyDescent="0.2">
      <c r="H103" s="11"/>
      <c r="I103" s="11"/>
    </row>
  </sheetData>
  <mergeCells count="2">
    <mergeCell ref="B1:C1"/>
    <mergeCell ref="B40:I40"/>
  </mergeCells>
  <conditionalFormatting sqref="G1:G3 G5:G39">
    <cfRule type="cellIs" dxfId="14" priority="2" stopIfTrue="1" operator="between">
      <formula>0.009</formula>
      <formula>-0.009</formula>
    </cfRule>
  </conditionalFormatting>
  <conditionalFormatting sqref="G41:G103">
    <cfRule type="cellIs" dxfId="13" priority="1" stopIfTrue="1" operator="between">
      <formula>0.009</formula>
      <formula>-0.009</formula>
    </cfRule>
  </conditionalFormatting>
  <hyperlinks>
    <hyperlink ref="A2" location="Index!A1" display="-" xr:uid="{5541F43A-5887-4D6B-AFD1-341F6D01DF65}"/>
  </hyperlinks>
  <pageMargins left="0.7" right="0.7" top="0.75" bottom="0.75" header="0.3" footer="0.3"/>
  <pageSetup paperSize="9" scale="53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3B69-5FE1-405C-8502-BDC6912F4E62}">
  <dimension ref="A1:I119"/>
  <sheetViews>
    <sheetView view="pageBreakPreview" zoomScale="90" zoomScaleNormal="100" zoomScaleSheetLayoutView="90" workbookViewId="0"/>
  </sheetViews>
  <sheetFormatPr defaultColWidth="9.140625" defaultRowHeight="11.25" x14ac:dyDescent="0.2"/>
  <cols>
    <col min="1" max="1" width="7.140625" style="6" customWidth="1"/>
    <col min="2" max="2" width="45.85546875" style="6" customWidth="1"/>
    <col min="3" max="3" width="21" style="6" customWidth="1"/>
    <col min="4" max="4" width="25.85546875" style="6" customWidth="1"/>
    <col min="5" max="5" width="13.85546875" style="6" bestFit="1" customWidth="1"/>
    <col min="6" max="6" width="17" style="8" bestFit="1" customWidth="1"/>
    <col min="7" max="7" width="8.7109375" style="13" bestFit="1" customWidth="1"/>
    <col min="8" max="8" width="15.85546875" style="6" bestFit="1" customWidth="1"/>
    <col min="9" max="16384" width="9.140625" style="6"/>
  </cols>
  <sheetData>
    <row r="1" spans="1:8" s="1" customFormat="1" ht="16.7" customHeight="1" x14ac:dyDescent="0.2">
      <c r="B1" s="144" t="s">
        <v>18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61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122</v>
      </c>
      <c r="C7" s="25" t="s">
        <v>123</v>
      </c>
      <c r="D7" s="25" t="s">
        <v>42</v>
      </c>
      <c r="E7" s="28">
        <v>388126</v>
      </c>
      <c r="F7" s="26">
        <v>2750.6489620000002</v>
      </c>
      <c r="G7" s="27">
        <v>10.404092755493799</v>
      </c>
      <c r="H7" s="29"/>
    </row>
    <row r="8" spans="1:8" x14ac:dyDescent="0.2">
      <c r="B8" s="25" t="s">
        <v>61</v>
      </c>
      <c r="C8" s="25" t="s">
        <v>62</v>
      </c>
      <c r="D8" s="25" t="s">
        <v>42</v>
      </c>
      <c r="E8" s="28">
        <v>181496</v>
      </c>
      <c r="F8" s="26">
        <v>2398.8326320000001</v>
      </c>
      <c r="G8" s="27">
        <v>9.0733777930305592</v>
      </c>
      <c r="H8" s="29"/>
    </row>
    <row r="9" spans="1:8" x14ac:dyDescent="0.2">
      <c r="B9" s="25" t="s">
        <v>108</v>
      </c>
      <c r="C9" s="25" t="s">
        <v>109</v>
      </c>
      <c r="D9" s="25" t="s">
        <v>47</v>
      </c>
      <c r="E9" s="28">
        <v>169310</v>
      </c>
      <c r="F9" s="26">
        <v>2009.7097000000001</v>
      </c>
      <c r="G9" s="27">
        <v>7.6015538221251404</v>
      </c>
      <c r="H9" s="29"/>
    </row>
    <row r="10" spans="1:8" x14ac:dyDescent="0.2">
      <c r="B10" s="25" t="s">
        <v>110</v>
      </c>
      <c r="C10" s="25" t="s">
        <v>111</v>
      </c>
      <c r="D10" s="25" t="s">
        <v>112</v>
      </c>
      <c r="E10" s="28">
        <v>77006</v>
      </c>
      <c r="F10" s="26">
        <v>1352.99542</v>
      </c>
      <c r="G10" s="27">
        <v>5.11758862795896</v>
      </c>
      <c r="H10" s="29"/>
    </row>
    <row r="11" spans="1:8" x14ac:dyDescent="0.2">
      <c r="B11" s="25" t="s">
        <v>184</v>
      </c>
      <c r="C11" s="25" t="s">
        <v>185</v>
      </c>
      <c r="D11" s="25" t="s">
        <v>186</v>
      </c>
      <c r="E11" s="28">
        <v>29639</v>
      </c>
      <c r="F11" s="26">
        <v>1114.4264000000001</v>
      </c>
      <c r="G11" s="27">
        <v>4.2152218603498603</v>
      </c>
      <c r="H11" s="29"/>
    </row>
    <row r="12" spans="1:8" x14ac:dyDescent="0.2">
      <c r="B12" s="25" t="s">
        <v>187</v>
      </c>
      <c r="C12" s="25" t="s">
        <v>188</v>
      </c>
      <c r="D12" s="25" t="s">
        <v>42</v>
      </c>
      <c r="E12" s="28">
        <v>104649</v>
      </c>
      <c r="F12" s="26">
        <v>1004.107155</v>
      </c>
      <c r="G12" s="27">
        <v>3.7979488191321602</v>
      </c>
      <c r="H12" s="29"/>
    </row>
    <row r="13" spans="1:8" x14ac:dyDescent="0.2">
      <c r="B13" s="25" t="s">
        <v>40</v>
      </c>
      <c r="C13" s="25" t="s">
        <v>41</v>
      </c>
      <c r="D13" s="25" t="s">
        <v>42</v>
      </c>
      <c r="E13" s="28">
        <v>72797</v>
      </c>
      <c r="F13" s="26">
        <v>892.49122</v>
      </c>
      <c r="G13" s="27">
        <v>3.3757711596874498</v>
      </c>
      <c r="H13" s="29"/>
    </row>
    <row r="14" spans="1:8" x14ac:dyDescent="0.2">
      <c r="B14" s="25" t="s">
        <v>189</v>
      </c>
      <c r="C14" s="25" t="s">
        <v>190</v>
      </c>
      <c r="D14" s="25" t="s">
        <v>71</v>
      </c>
      <c r="E14" s="28">
        <v>89431</v>
      </c>
      <c r="F14" s="26">
        <v>889.03357100000005</v>
      </c>
      <c r="G14" s="27">
        <v>3.36269290018982</v>
      </c>
      <c r="H14" s="29"/>
    </row>
    <row r="15" spans="1:8" x14ac:dyDescent="0.2">
      <c r="B15" s="25" t="s">
        <v>191</v>
      </c>
      <c r="C15" s="25" t="s">
        <v>192</v>
      </c>
      <c r="D15" s="25" t="s">
        <v>42</v>
      </c>
      <c r="E15" s="28">
        <v>186462</v>
      </c>
      <c r="F15" s="26">
        <v>777.54654000000005</v>
      </c>
      <c r="G15" s="27">
        <v>2.9410028090212101</v>
      </c>
      <c r="H15" s="29"/>
    </row>
    <row r="16" spans="1:8" x14ac:dyDescent="0.2">
      <c r="B16" s="25" t="s">
        <v>193</v>
      </c>
      <c r="C16" s="25" t="s">
        <v>194</v>
      </c>
      <c r="D16" s="25" t="s">
        <v>68</v>
      </c>
      <c r="E16" s="28">
        <v>22623</v>
      </c>
      <c r="F16" s="26">
        <v>667.37850000000003</v>
      </c>
      <c r="G16" s="27">
        <v>2.52430168769108</v>
      </c>
      <c r="H16" s="29"/>
    </row>
    <row r="17" spans="2:8" x14ac:dyDescent="0.2">
      <c r="B17" s="25" t="s">
        <v>195</v>
      </c>
      <c r="C17" s="25" t="s">
        <v>196</v>
      </c>
      <c r="D17" s="25" t="s">
        <v>80</v>
      </c>
      <c r="E17" s="28">
        <v>69094</v>
      </c>
      <c r="F17" s="26">
        <v>662.88783599999999</v>
      </c>
      <c r="G17" s="27">
        <v>2.5073161379407498</v>
      </c>
      <c r="H17" s="29"/>
    </row>
    <row r="18" spans="2:8" x14ac:dyDescent="0.2">
      <c r="B18" s="25" t="s">
        <v>197</v>
      </c>
      <c r="C18" s="25" t="s">
        <v>198</v>
      </c>
      <c r="D18" s="25" t="s">
        <v>199</v>
      </c>
      <c r="E18" s="28">
        <v>244122</v>
      </c>
      <c r="F18" s="26">
        <v>641.43055500000003</v>
      </c>
      <c r="G18" s="27">
        <v>2.4261558209069198</v>
      </c>
      <c r="H18" s="29"/>
    </row>
    <row r="19" spans="2:8" x14ac:dyDescent="0.2">
      <c r="B19" s="25" t="s">
        <v>200</v>
      </c>
      <c r="C19" s="25" t="s">
        <v>201</v>
      </c>
      <c r="D19" s="25" t="s">
        <v>202</v>
      </c>
      <c r="E19" s="28">
        <v>183486</v>
      </c>
      <c r="F19" s="26">
        <v>587.15520000000004</v>
      </c>
      <c r="G19" s="27">
        <v>2.2208639659452598</v>
      </c>
      <c r="H19" s="29"/>
    </row>
    <row r="20" spans="2:8" x14ac:dyDescent="0.2">
      <c r="B20" s="25" t="s">
        <v>203</v>
      </c>
      <c r="C20" s="25" t="s">
        <v>204</v>
      </c>
      <c r="D20" s="25" t="s">
        <v>71</v>
      </c>
      <c r="E20" s="28">
        <v>25851</v>
      </c>
      <c r="F20" s="26">
        <v>530.10060599999997</v>
      </c>
      <c r="G20" s="27">
        <v>2.0050598788721299</v>
      </c>
      <c r="H20" s="29"/>
    </row>
    <row r="21" spans="2:8" x14ac:dyDescent="0.2">
      <c r="B21" s="25" t="s">
        <v>205</v>
      </c>
      <c r="C21" s="25" t="s">
        <v>206</v>
      </c>
      <c r="D21" s="25" t="s">
        <v>96</v>
      </c>
      <c r="E21" s="28">
        <v>26813</v>
      </c>
      <c r="F21" s="26">
        <v>487.08495799999997</v>
      </c>
      <c r="G21" s="27">
        <v>1.8423568957171099</v>
      </c>
      <c r="H21" s="29"/>
    </row>
    <row r="22" spans="2:8" x14ac:dyDescent="0.2">
      <c r="B22" s="25" t="s">
        <v>207</v>
      </c>
      <c r="C22" s="25" t="s">
        <v>208</v>
      </c>
      <c r="D22" s="25" t="s">
        <v>77</v>
      </c>
      <c r="E22" s="28">
        <v>10465</v>
      </c>
      <c r="F22" s="26">
        <v>480.02954999999997</v>
      </c>
      <c r="G22" s="27">
        <v>1.8156704227160301</v>
      </c>
      <c r="H22" s="29"/>
    </row>
    <row r="23" spans="2:8" x14ac:dyDescent="0.2">
      <c r="B23" s="25" t="s">
        <v>209</v>
      </c>
      <c r="C23" s="25" t="s">
        <v>210</v>
      </c>
      <c r="D23" s="25" t="s">
        <v>199</v>
      </c>
      <c r="E23" s="28">
        <v>22467</v>
      </c>
      <c r="F23" s="26">
        <v>422.17739699999998</v>
      </c>
      <c r="G23" s="27">
        <v>1.59684963742783</v>
      </c>
      <c r="H23" s="29"/>
    </row>
    <row r="24" spans="2:8" x14ac:dyDescent="0.2">
      <c r="B24" s="25" t="s">
        <v>211</v>
      </c>
      <c r="C24" s="25" t="s">
        <v>212</v>
      </c>
      <c r="D24" s="25" t="s">
        <v>68</v>
      </c>
      <c r="E24" s="28">
        <v>3293</v>
      </c>
      <c r="F24" s="26">
        <v>394.07330999999999</v>
      </c>
      <c r="G24" s="27">
        <v>1.49054834926059</v>
      </c>
      <c r="H24" s="29"/>
    </row>
    <row r="25" spans="2:8" x14ac:dyDescent="0.2">
      <c r="B25" s="25" t="s">
        <v>213</v>
      </c>
      <c r="C25" s="25" t="s">
        <v>214</v>
      </c>
      <c r="D25" s="25" t="s">
        <v>215</v>
      </c>
      <c r="E25" s="28">
        <v>120332</v>
      </c>
      <c r="F25" s="26">
        <v>388.37153000000001</v>
      </c>
      <c r="G25" s="27">
        <v>1.4689818575668401</v>
      </c>
      <c r="H25" s="29"/>
    </row>
    <row r="26" spans="2:8" x14ac:dyDescent="0.2">
      <c r="B26" s="25" t="s">
        <v>34</v>
      </c>
      <c r="C26" s="25" t="s">
        <v>35</v>
      </c>
      <c r="D26" s="25" t="s">
        <v>36</v>
      </c>
      <c r="E26" s="28">
        <v>210098</v>
      </c>
      <c r="F26" s="26">
        <v>387.21061400000002</v>
      </c>
      <c r="G26" s="27">
        <v>1.46459079279914</v>
      </c>
      <c r="H26" s="29"/>
    </row>
    <row r="27" spans="2:8" x14ac:dyDescent="0.2">
      <c r="B27" s="25" t="s">
        <v>216</v>
      </c>
      <c r="C27" s="25" t="s">
        <v>217</v>
      </c>
      <c r="D27" s="25" t="s">
        <v>218</v>
      </c>
      <c r="E27" s="28">
        <v>19844</v>
      </c>
      <c r="F27" s="26">
        <v>356.85465199999999</v>
      </c>
      <c r="G27" s="27">
        <v>1.3497719814228599</v>
      </c>
      <c r="H27" s="29"/>
    </row>
    <row r="28" spans="2:8" x14ac:dyDescent="0.2">
      <c r="B28" s="25" t="s">
        <v>219</v>
      </c>
      <c r="C28" s="25" t="s">
        <v>220</v>
      </c>
      <c r="D28" s="25" t="s">
        <v>221</v>
      </c>
      <c r="E28" s="28">
        <v>90688</v>
      </c>
      <c r="F28" s="26">
        <v>352.141504</v>
      </c>
      <c r="G28" s="27">
        <v>1.3319449051074901</v>
      </c>
      <c r="H28" s="29"/>
    </row>
    <row r="29" spans="2:8" x14ac:dyDescent="0.2">
      <c r="B29" s="25" t="s">
        <v>222</v>
      </c>
      <c r="C29" s="25" t="s">
        <v>223</v>
      </c>
      <c r="D29" s="25" t="s">
        <v>80</v>
      </c>
      <c r="E29" s="28">
        <v>35471</v>
      </c>
      <c r="F29" s="26">
        <v>348.57351699999998</v>
      </c>
      <c r="G29" s="27">
        <v>1.3184493016294601</v>
      </c>
      <c r="H29" s="29"/>
    </row>
    <row r="30" spans="2:8" x14ac:dyDescent="0.2">
      <c r="B30" s="25" t="s">
        <v>224</v>
      </c>
      <c r="C30" s="25" t="s">
        <v>225</v>
      </c>
      <c r="D30" s="25" t="s">
        <v>83</v>
      </c>
      <c r="E30" s="28">
        <v>36660</v>
      </c>
      <c r="F30" s="26">
        <v>345.26387999999997</v>
      </c>
      <c r="G30" s="27">
        <v>1.30593088477194</v>
      </c>
      <c r="H30" s="29"/>
    </row>
    <row r="31" spans="2:8" x14ac:dyDescent="0.2">
      <c r="B31" s="25" t="s">
        <v>118</v>
      </c>
      <c r="C31" s="25" t="s">
        <v>119</v>
      </c>
      <c r="D31" s="25" t="s">
        <v>27</v>
      </c>
      <c r="E31" s="28">
        <v>2997</v>
      </c>
      <c r="F31" s="26">
        <v>328.35131999999999</v>
      </c>
      <c r="G31" s="27">
        <v>1.2419605834344301</v>
      </c>
      <c r="H31" s="29"/>
    </row>
    <row r="32" spans="2:8" x14ac:dyDescent="0.2">
      <c r="B32" s="25" t="s">
        <v>226</v>
      </c>
      <c r="C32" s="25" t="s">
        <v>227</v>
      </c>
      <c r="D32" s="25" t="s">
        <v>71</v>
      </c>
      <c r="E32" s="28">
        <v>26679</v>
      </c>
      <c r="F32" s="26">
        <v>328.15170000000001</v>
      </c>
      <c r="G32" s="27">
        <v>1.2412055379798701</v>
      </c>
      <c r="H32" s="29"/>
    </row>
    <row r="33" spans="2:8" x14ac:dyDescent="0.2">
      <c r="B33" s="25" t="s">
        <v>91</v>
      </c>
      <c r="C33" s="25" t="s">
        <v>92</v>
      </c>
      <c r="D33" s="25" t="s">
        <v>93</v>
      </c>
      <c r="E33" s="28">
        <v>10347</v>
      </c>
      <c r="F33" s="26">
        <v>319.92923999999999</v>
      </c>
      <c r="G33" s="27">
        <v>1.2101047913196601</v>
      </c>
      <c r="H33" s="29"/>
    </row>
    <row r="34" spans="2:8" x14ac:dyDescent="0.2">
      <c r="B34" s="25" t="s">
        <v>132</v>
      </c>
      <c r="C34" s="25" t="s">
        <v>133</v>
      </c>
      <c r="D34" s="25" t="s">
        <v>36</v>
      </c>
      <c r="E34" s="28">
        <v>24378</v>
      </c>
      <c r="F34" s="26">
        <v>305.55385200000001</v>
      </c>
      <c r="G34" s="27">
        <v>1.15573112451796</v>
      </c>
      <c r="H34" s="29"/>
    </row>
    <row r="35" spans="2:8" x14ac:dyDescent="0.2">
      <c r="B35" s="25" t="s">
        <v>66</v>
      </c>
      <c r="C35" s="25" t="s">
        <v>67</v>
      </c>
      <c r="D35" s="25" t="s">
        <v>68</v>
      </c>
      <c r="E35" s="28">
        <v>2763</v>
      </c>
      <c r="F35" s="26">
        <v>300.44862000000001</v>
      </c>
      <c r="G35" s="27">
        <v>1.13642102424705</v>
      </c>
      <c r="H35" s="29"/>
    </row>
    <row r="36" spans="2:8" x14ac:dyDescent="0.2">
      <c r="B36" s="25" t="s">
        <v>228</v>
      </c>
      <c r="C36" s="25" t="s">
        <v>229</v>
      </c>
      <c r="D36" s="25" t="s">
        <v>215</v>
      </c>
      <c r="E36" s="28">
        <v>114661</v>
      </c>
      <c r="F36" s="26">
        <v>298.69190500000002</v>
      </c>
      <c r="G36" s="27">
        <v>1.12977640108449</v>
      </c>
      <c r="H36" s="29"/>
    </row>
    <row r="37" spans="2:8" x14ac:dyDescent="0.2">
      <c r="B37" s="25" t="s">
        <v>230</v>
      </c>
      <c r="C37" s="25" t="s">
        <v>231</v>
      </c>
      <c r="D37" s="25" t="s">
        <v>27</v>
      </c>
      <c r="E37" s="28">
        <v>9556</v>
      </c>
      <c r="F37" s="26">
        <v>292.59516400000001</v>
      </c>
      <c r="G37" s="27">
        <v>1.1067160034305099</v>
      </c>
      <c r="H37" s="29"/>
    </row>
    <row r="38" spans="2:8" x14ac:dyDescent="0.2">
      <c r="B38" s="25" t="s">
        <v>232</v>
      </c>
      <c r="C38" s="25" t="s">
        <v>233</v>
      </c>
      <c r="D38" s="25" t="s">
        <v>234</v>
      </c>
      <c r="E38" s="28">
        <v>5732</v>
      </c>
      <c r="F38" s="26">
        <v>285.68288000000001</v>
      </c>
      <c r="G38" s="27">
        <v>1.0805708846306099</v>
      </c>
      <c r="H38" s="29"/>
    </row>
    <row r="39" spans="2:8" x14ac:dyDescent="0.2">
      <c r="B39" s="25" t="s">
        <v>75</v>
      </c>
      <c r="C39" s="25" t="s">
        <v>76</v>
      </c>
      <c r="D39" s="25" t="s">
        <v>77</v>
      </c>
      <c r="E39" s="28">
        <v>11444</v>
      </c>
      <c r="F39" s="26">
        <v>274.95354400000002</v>
      </c>
      <c r="G39" s="27">
        <v>1.0399880954448599</v>
      </c>
      <c r="H39" s="29"/>
    </row>
    <row r="40" spans="2:8" x14ac:dyDescent="0.2">
      <c r="B40" s="25" t="s">
        <v>72</v>
      </c>
      <c r="C40" s="25" t="s">
        <v>73</v>
      </c>
      <c r="D40" s="25" t="s">
        <v>74</v>
      </c>
      <c r="E40" s="28">
        <v>60660</v>
      </c>
      <c r="F40" s="26">
        <v>257.80500000000001</v>
      </c>
      <c r="G40" s="27">
        <v>0.97512520495520905</v>
      </c>
      <c r="H40" s="29"/>
    </row>
    <row r="41" spans="2:8" x14ac:dyDescent="0.2">
      <c r="B41" s="25" t="s">
        <v>235</v>
      </c>
      <c r="C41" s="25" t="s">
        <v>236</v>
      </c>
      <c r="D41" s="25" t="s">
        <v>80</v>
      </c>
      <c r="E41" s="28">
        <v>14720</v>
      </c>
      <c r="F41" s="26">
        <v>254.8032</v>
      </c>
      <c r="G41" s="27">
        <v>0.96377115503284705</v>
      </c>
      <c r="H41" s="29"/>
    </row>
    <row r="42" spans="2:8" x14ac:dyDescent="0.2">
      <c r="B42" s="25" t="s">
        <v>237</v>
      </c>
      <c r="C42" s="25" t="s">
        <v>238</v>
      </c>
      <c r="D42" s="25" t="s">
        <v>68</v>
      </c>
      <c r="E42" s="28">
        <v>3494</v>
      </c>
      <c r="F42" s="26">
        <v>249.821</v>
      </c>
      <c r="G42" s="27">
        <v>0.94492641270384703</v>
      </c>
      <c r="H42" s="29"/>
    </row>
    <row r="43" spans="2:8" x14ac:dyDescent="0.2">
      <c r="B43" s="25" t="s">
        <v>239</v>
      </c>
      <c r="C43" s="25" t="s">
        <v>240</v>
      </c>
      <c r="D43" s="25" t="s">
        <v>241</v>
      </c>
      <c r="E43" s="28">
        <v>8586</v>
      </c>
      <c r="F43" s="26">
        <v>249.28592399999999</v>
      </c>
      <c r="G43" s="27">
        <v>0.94290253382575395</v>
      </c>
      <c r="H43" s="29"/>
    </row>
    <row r="44" spans="2:8" x14ac:dyDescent="0.2">
      <c r="B44" s="25" t="s">
        <v>242</v>
      </c>
      <c r="C44" s="25" t="s">
        <v>243</v>
      </c>
      <c r="D44" s="25" t="s">
        <v>71</v>
      </c>
      <c r="E44" s="28">
        <v>16085</v>
      </c>
      <c r="F44" s="26">
        <v>245.1354</v>
      </c>
      <c r="G44" s="27">
        <v>0.92720353432546698</v>
      </c>
      <c r="H44" s="29"/>
    </row>
    <row r="45" spans="2:8" x14ac:dyDescent="0.2">
      <c r="B45" s="25" t="s">
        <v>244</v>
      </c>
      <c r="C45" s="25" t="s">
        <v>245</v>
      </c>
      <c r="D45" s="25" t="s">
        <v>246</v>
      </c>
      <c r="E45" s="28">
        <v>18156</v>
      </c>
      <c r="F45" s="26">
        <v>237.84360000000001</v>
      </c>
      <c r="G45" s="27">
        <v>0.89962292894740103</v>
      </c>
      <c r="H45" s="29"/>
    </row>
    <row r="46" spans="2:8" x14ac:dyDescent="0.2">
      <c r="B46" s="25" t="s">
        <v>247</v>
      </c>
      <c r="C46" s="25" t="s">
        <v>248</v>
      </c>
      <c r="D46" s="25" t="s">
        <v>249</v>
      </c>
      <c r="E46" s="28">
        <v>98354</v>
      </c>
      <c r="F46" s="26">
        <v>222.08333200000001</v>
      </c>
      <c r="G46" s="27">
        <v>0.84001107284046295</v>
      </c>
      <c r="H46" s="29"/>
    </row>
    <row r="47" spans="2:8" x14ac:dyDescent="0.2">
      <c r="B47" s="25" t="s">
        <v>250</v>
      </c>
      <c r="C47" s="25" t="s">
        <v>251</v>
      </c>
      <c r="D47" s="25" t="s">
        <v>202</v>
      </c>
      <c r="E47" s="28">
        <v>8425</v>
      </c>
      <c r="F47" s="26">
        <v>220.8698</v>
      </c>
      <c r="G47" s="27">
        <v>0.83542099258515501</v>
      </c>
      <c r="H47" s="29"/>
    </row>
    <row r="48" spans="2:8" x14ac:dyDescent="0.2">
      <c r="B48" s="25" t="s">
        <v>105</v>
      </c>
      <c r="C48" s="25" t="s">
        <v>106</v>
      </c>
      <c r="D48" s="25" t="s">
        <v>107</v>
      </c>
      <c r="E48" s="28">
        <v>2606</v>
      </c>
      <c r="F48" s="26">
        <v>212.79293000000001</v>
      </c>
      <c r="G48" s="27">
        <v>0.80487092755869505</v>
      </c>
      <c r="H48" s="29"/>
    </row>
    <row r="49" spans="2:9" x14ac:dyDescent="0.2">
      <c r="B49" s="25" t="s">
        <v>252</v>
      </c>
      <c r="C49" s="25" t="s">
        <v>253</v>
      </c>
      <c r="D49" s="25" t="s">
        <v>33</v>
      </c>
      <c r="E49" s="28">
        <v>11381</v>
      </c>
      <c r="F49" s="26">
        <v>193.067284</v>
      </c>
      <c r="G49" s="27">
        <v>0.73026037074783501</v>
      </c>
      <c r="H49" s="29"/>
    </row>
    <row r="50" spans="2:9" x14ac:dyDescent="0.2">
      <c r="B50" s="25" t="s">
        <v>101</v>
      </c>
      <c r="C50" s="25" t="s">
        <v>102</v>
      </c>
      <c r="D50" s="25" t="s">
        <v>96</v>
      </c>
      <c r="E50" s="28">
        <v>14251</v>
      </c>
      <c r="F50" s="26">
        <v>191.81845999999999</v>
      </c>
      <c r="G50" s="27">
        <v>0.72553680154261002</v>
      </c>
      <c r="H50" s="29"/>
    </row>
    <row r="51" spans="2:9" x14ac:dyDescent="0.2">
      <c r="B51" s="25" t="s">
        <v>254</v>
      </c>
      <c r="C51" s="25" t="s">
        <v>255</v>
      </c>
      <c r="D51" s="25" t="s">
        <v>96</v>
      </c>
      <c r="E51" s="28">
        <v>15443</v>
      </c>
      <c r="F51" s="26">
        <v>190.41219000000001</v>
      </c>
      <c r="G51" s="27">
        <v>0.720217706404919</v>
      </c>
      <c r="H51" s="29"/>
    </row>
    <row r="52" spans="2:9" x14ac:dyDescent="0.2">
      <c r="B52" s="25" t="s">
        <v>256</v>
      </c>
      <c r="C52" s="25" t="s">
        <v>257</v>
      </c>
      <c r="D52" s="25" t="s">
        <v>80</v>
      </c>
      <c r="E52" s="28">
        <v>83111</v>
      </c>
      <c r="F52" s="26">
        <v>180.25113680000001</v>
      </c>
      <c r="G52" s="27">
        <v>0.681784397957795</v>
      </c>
      <c r="H52" s="29"/>
    </row>
    <row r="53" spans="2:9" x14ac:dyDescent="0.2">
      <c r="B53" s="25" t="s">
        <v>258</v>
      </c>
      <c r="C53" s="25" t="s">
        <v>259</v>
      </c>
      <c r="D53" s="25" t="s">
        <v>107</v>
      </c>
      <c r="E53" s="28">
        <v>18845</v>
      </c>
      <c r="F53" s="26">
        <v>175.22081</v>
      </c>
      <c r="G53" s="27">
        <v>0.66275762015347905</v>
      </c>
      <c r="H53" s="29"/>
    </row>
    <row r="54" spans="2:9" x14ac:dyDescent="0.2">
      <c r="B54" s="25" t="s">
        <v>86</v>
      </c>
      <c r="C54" s="25" t="s">
        <v>87</v>
      </c>
      <c r="D54" s="25" t="s">
        <v>88</v>
      </c>
      <c r="E54" s="28">
        <v>16489</v>
      </c>
      <c r="F54" s="26">
        <v>156.56305499999999</v>
      </c>
      <c r="G54" s="27">
        <v>0.59218626906106797</v>
      </c>
      <c r="H54" s="29"/>
    </row>
    <row r="55" spans="2:9" x14ac:dyDescent="0.2">
      <c r="B55" s="25" t="s">
        <v>130</v>
      </c>
      <c r="C55" s="25" t="s">
        <v>131</v>
      </c>
      <c r="D55" s="25" t="s">
        <v>68</v>
      </c>
      <c r="E55" s="28">
        <v>52980</v>
      </c>
      <c r="F55" s="26">
        <v>150.19829999999999</v>
      </c>
      <c r="G55" s="27">
        <v>0.56811213153904705</v>
      </c>
      <c r="H55" s="29"/>
    </row>
    <row r="56" spans="2:9" x14ac:dyDescent="0.2">
      <c r="B56" s="25" t="s">
        <v>260</v>
      </c>
      <c r="C56" s="25" t="s">
        <v>261</v>
      </c>
      <c r="D56" s="25" t="s">
        <v>33</v>
      </c>
      <c r="E56" s="28">
        <v>27241</v>
      </c>
      <c r="F56" s="26">
        <v>141.98009200000001</v>
      </c>
      <c r="G56" s="27">
        <v>0.53702746770256304</v>
      </c>
      <c r="H56" s="29"/>
    </row>
    <row r="57" spans="2:9" x14ac:dyDescent="0.2">
      <c r="B57" s="24" t="s">
        <v>134</v>
      </c>
      <c r="C57" s="24"/>
      <c r="D57" s="24"/>
      <c r="E57" s="24"/>
      <c r="F57" s="30">
        <f>SUM(F7:F56)</f>
        <v>26504.834947799991</v>
      </c>
      <c r="G57" s="31">
        <f>SUM(G7:G56)</f>
        <v>100.25225504073799</v>
      </c>
      <c r="H57" s="24"/>
      <c r="I57" s="18"/>
    </row>
    <row r="58" spans="2:9" x14ac:dyDescent="0.2">
      <c r="B58" s="24" t="s">
        <v>135</v>
      </c>
      <c r="C58" s="24"/>
      <c r="D58" s="24"/>
      <c r="E58" s="24"/>
      <c r="F58" s="32" t="s">
        <v>136</v>
      </c>
      <c r="G58" s="33" t="s">
        <v>136</v>
      </c>
      <c r="H58" s="24"/>
      <c r="I58" s="18"/>
    </row>
    <row r="59" spans="2:9" x14ac:dyDescent="0.2">
      <c r="B59" s="24" t="s">
        <v>134</v>
      </c>
      <c r="C59" s="24"/>
      <c r="D59" s="24"/>
      <c r="E59" s="24"/>
      <c r="F59" s="34" t="s">
        <v>136</v>
      </c>
      <c r="G59" s="35" t="s">
        <v>136</v>
      </c>
      <c r="H59" s="24"/>
      <c r="I59" s="18"/>
    </row>
    <row r="60" spans="2:9" x14ac:dyDescent="0.2">
      <c r="B60" s="36" t="s">
        <v>137</v>
      </c>
      <c r="C60" s="36"/>
      <c r="D60" s="36"/>
      <c r="E60" s="36"/>
      <c r="F60" s="37">
        <f>F57</f>
        <v>26504.834947799991</v>
      </c>
      <c r="G60" s="38">
        <f>G57</f>
        <v>100.25225504073799</v>
      </c>
      <c r="H60" s="24"/>
      <c r="I60" s="18"/>
    </row>
    <row r="61" spans="2:9" x14ac:dyDescent="0.2">
      <c r="B61" s="24" t="s">
        <v>155</v>
      </c>
      <c r="C61" s="24"/>
      <c r="D61" s="24"/>
      <c r="E61" s="24"/>
      <c r="F61" s="30">
        <v>133.6193332</v>
      </c>
      <c r="G61" s="31">
        <v>0.50540361774452902</v>
      </c>
      <c r="H61" s="29">
        <v>5.163222E-2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50" t="s">
        <v>158</v>
      </c>
      <c r="C63" s="50"/>
      <c r="D63" s="50"/>
      <c r="E63" s="50"/>
      <c r="F63" s="30">
        <f>F64-(F57+F61)</f>
        <v>-200.3108825999916</v>
      </c>
      <c r="G63" s="31">
        <f>G64-(G57+G61)</f>
        <v>-0.75765865848252645</v>
      </c>
      <c r="H63" s="24"/>
      <c r="I63" s="18"/>
    </row>
    <row r="64" spans="2:9" x14ac:dyDescent="0.2">
      <c r="B64" s="46" t="s">
        <v>156</v>
      </c>
      <c r="C64" s="46"/>
      <c r="D64" s="46"/>
      <c r="E64" s="46"/>
      <c r="F64" s="47">
        <v>26438.1433984</v>
      </c>
      <c r="G64" s="48">
        <v>100</v>
      </c>
      <c r="H64" s="49"/>
      <c r="I64" s="18"/>
    </row>
    <row r="66" spans="2:5" x14ac:dyDescent="0.2">
      <c r="B66" s="18" t="s">
        <v>182</v>
      </c>
    </row>
    <row r="67" spans="2:5" x14ac:dyDescent="0.2">
      <c r="B67" s="18"/>
    </row>
    <row r="68" spans="2:5" x14ac:dyDescent="0.2">
      <c r="B68" s="71" t="s">
        <v>1557</v>
      </c>
    </row>
    <row r="69" spans="2:5" x14ac:dyDescent="0.2">
      <c r="B69" s="71" t="s">
        <v>1592</v>
      </c>
    </row>
    <row r="70" spans="2:5" x14ac:dyDescent="0.2">
      <c r="B70" s="71" t="s">
        <v>1593</v>
      </c>
    </row>
    <row r="71" spans="2:5" x14ac:dyDescent="0.2">
      <c r="B71" s="65"/>
    </row>
    <row r="72" spans="2:5" ht="22.5" x14ac:dyDescent="0.2">
      <c r="B72" s="72" t="s">
        <v>1559</v>
      </c>
      <c r="C72" s="73" t="s">
        <v>1589</v>
      </c>
      <c r="D72" s="73" t="s">
        <v>1560</v>
      </c>
    </row>
    <row r="73" spans="2:5" x14ac:dyDescent="0.2">
      <c r="B73" s="74" t="s">
        <v>1561</v>
      </c>
      <c r="C73" s="110">
        <v>9.7688000000000006</v>
      </c>
      <c r="D73" s="76">
        <v>9.1793999999999993</v>
      </c>
    </row>
    <row r="74" spans="2:5" x14ac:dyDescent="0.2">
      <c r="B74" s="74" t="s">
        <v>1562</v>
      </c>
      <c r="C74" s="75">
        <v>9.9123999999999999</v>
      </c>
      <c r="D74" s="75">
        <v>9.3114000000000008</v>
      </c>
    </row>
    <row r="75" spans="2:5" x14ac:dyDescent="0.2">
      <c r="B75" s="65"/>
    </row>
    <row r="76" spans="2:5" x14ac:dyDescent="0.2">
      <c r="B76" s="71" t="s">
        <v>1619</v>
      </c>
    </row>
    <row r="77" spans="2:5" x14ac:dyDescent="0.2">
      <c r="B77" s="71" t="s">
        <v>1632</v>
      </c>
    </row>
    <row r="78" spans="2:5" x14ac:dyDescent="0.2">
      <c r="B78" s="71" t="s">
        <v>1630</v>
      </c>
    </row>
    <row r="79" spans="2:5" x14ac:dyDescent="0.2">
      <c r="B79" s="79" t="s">
        <v>1645</v>
      </c>
      <c r="E79" s="18"/>
    </row>
    <row r="80" spans="2:5" x14ac:dyDescent="0.2">
      <c r="B80" s="71" t="s">
        <v>1631</v>
      </c>
      <c r="E80" s="59"/>
    </row>
    <row r="84" spans="2:2" x14ac:dyDescent="0.2">
      <c r="B84" s="18" t="s">
        <v>183</v>
      </c>
    </row>
    <row r="101" spans="2:2" x14ac:dyDescent="0.2">
      <c r="B101" s="65" t="s">
        <v>1540</v>
      </c>
    </row>
    <row r="102" spans="2:2" x14ac:dyDescent="0.2">
      <c r="B102" s="66" t="s">
        <v>1541</v>
      </c>
    </row>
    <row r="119" spans="8:8" x14ac:dyDescent="0.2">
      <c r="H119" s="11"/>
    </row>
  </sheetData>
  <mergeCells count="1">
    <mergeCell ref="B1:C1"/>
  </mergeCells>
  <conditionalFormatting sqref="G1:G3">
    <cfRule type="cellIs" dxfId="12" priority="2" stopIfTrue="1" operator="between">
      <formula>0.009</formula>
      <formula>-0.009</formula>
    </cfRule>
  </conditionalFormatting>
  <conditionalFormatting sqref="G5:G118">
    <cfRule type="cellIs" dxfId="11" priority="1" stopIfTrue="1" operator="between">
      <formula>0.009</formula>
      <formula>-0.009</formula>
    </cfRule>
  </conditionalFormatting>
  <hyperlinks>
    <hyperlink ref="A2" location="Index!A1" display="-" xr:uid="{FA36D897-2FF1-4099-9518-261752D988C6}"/>
  </hyperlinks>
  <pageMargins left="0.7" right="0.7" top="0.75" bottom="0.75" header="0.3" footer="0.3"/>
  <pageSetup paperSize="9" scale="58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D6B0-93E2-4DAF-89BA-57D26D522BE9}">
  <dimension ref="A1:I101"/>
  <sheetViews>
    <sheetView view="pageBreakPreview" zoomScale="90" zoomScaleNormal="100" zoomScaleSheetLayoutView="9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5703125" style="6" bestFit="1" customWidth="1"/>
    <col min="3" max="3" width="20.28515625" style="6" bestFit="1" customWidth="1"/>
    <col min="4" max="4" width="23.85546875" style="6" bestFit="1" customWidth="1"/>
    <col min="5" max="5" width="13.85546875" style="6" bestFit="1" customWidth="1"/>
    <col min="6" max="6" width="17" style="8" bestFit="1" customWidth="1"/>
    <col min="7" max="7" width="8.28515625" style="13" bestFit="1" customWidth="1"/>
    <col min="8" max="8" width="15.85546875" style="6" bestFit="1" customWidth="1"/>
    <col min="9" max="16384" width="9.140625" style="6"/>
  </cols>
  <sheetData>
    <row r="1" spans="1:8" s="1" customFormat="1" ht="16.7" customHeight="1" x14ac:dyDescent="0.2">
      <c r="B1" s="144" t="s">
        <v>19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6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94</v>
      </c>
      <c r="C7" s="25" t="s">
        <v>95</v>
      </c>
      <c r="D7" s="25" t="s">
        <v>96</v>
      </c>
      <c r="E7" s="28">
        <v>11494</v>
      </c>
      <c r="F7" s="26">
        <v>1067.9650099999999</v>
      </c>
      <c r="G7" s="27">
        <v>4.8450974696637497</v>
      </c>
      <c r="H7" s="29"/>
    </row>
    <row r="8" spans="1:8" x14ac:dyDescent="0.2">
      <c r="B8" s="25" t="s">
        <v>279</v>
      </c>
      <c r="C8" s="25" t="s">
        <v>280</v>
      </c>
      <c r="D8" s="25" t="s">
        <v>68</v>
      </c>
      <c r="E8" s="28">
        <v>21243</v>
      </c>
      <c r="F8" s="26">
        <v>872.23757999999998</v>
      </c>
      <c r="G8" s="27">
        <v>3.9571297301244299</v>
      </c>
      <c r="H8" s="29"/>
    </row>
    <row r="9" spans="1:8" x14ac:dyDescent="0.2">
      <c r="B9" s="25" t="s">
        <v>295</v>
      </c>
      <c r="C9" s="25" t="s">
        <v>296</v>
      </c>
      <c r="D9" s="25" t="s">
        <v>221</v>
      </c>
      <c r="E9" s="28">
        <v>17155</v>
      </c>
      <c r="F9" s="26">
        <v>800.79539999999997</v>
      </c>
      <c r="G9" s="27">
        <v>3.63301393765548</v>
      </c>
      <c r="H9" s="29"/>
    </row>
    <row r="10" spans="1:8" x14ac:dyDescent="0.2">
      <c r="B10" s="25" t="s">
        <v>281</v>
      </c>
      <c r="C10" s="25" t="s">
        <v>282</v>
      </c>
      <c r="D10" s="25" t="s">
        <v>283</v>
      </c>
      <c r="E10" s="28">
        <v>189131</v>
      </c>
      <c r="F10" s="26">
        <v>797.47086149999996</v>
      </c>
      <c r="G10" s="27">
        <v>3.6179313151694199</v>
      </c>
      <c r="H10" s="29"/>
    </row>
    <row r="11" spans="1:8" x14ac:dyDescent="0.2">
      <c r="B11" s="25" t="s">
        <v>305</v>
      </c>
      <c r="C11" s="25" t="s">
        <v>306</v>
      </c>
      <c r="D11" s="25" t="s">
        <v>215</v>
      </c>
      <c r="E11" s="28">
        <v>376286</v>
      </c>
      <c r="F11" s="26">
        <v>767.62343999999996</v>
      </c>
      <c r="G11" s="27">
        <v>3.4825208241593901</v>
      </c>
      <c r="H11" s="29"/>
    </row>
    <row r="12" spans="1:8" x14ac:dyDescent="0.2">
      <c r="B12" s="25" t="s">
        <v>54</v>
      </c>
      <c r="C12" s="25" t="s">
        <v>55</v>
      </c>
      <c r="D12" s="25" t="s">
        <v>39</v>
      </c>
      <c r="E12" s="28">
        <v>399508</v>
      </c>
      <c r="F12" s="26">
        <v>652.23676079999996</v>
      </c>
      <c r="G12" s="27">
        <v>2.9590395282461199</v>
      </c>
      <c r="H12" s="29"/>
    </row>
    <row r="13" spans="1:8" x14ac:dyDescent="0.2">
      <c r="B13" s="25" t="s">
        <v>558</v>
      </c>
      <c r="C13" s="25" t="s">
        <v>559</v>
      </c>
      <c r="D13" s="25" t="s">
        <v>96</v>
      </c>
      <c r="E13" s="28">
        <v>13309</v>
      </c>
      <c r="F13" s="26">
        <v>638.83199999999999</v>
      </c>
      <c r="G13" s="27">
        <v>2.8982253891822101</v>
      </c>
      <c r="H13" s="29"/>
    </row>
    <row r="14" spans="1:8" x14ac:dyDescent="0.2">
      <c r="B14" s="25" t="s">
        <v>78</v>
      </c>
      <c r="C14" s="25" t="s">
        <v>79</v>
      </c>
      <c r="D14" s="25" t="s">
        <v>80</v>
      </c>
      <c r="E14" s="28">
        <v>39223</v>
      </c>
      <c r="F14" s="26">
        <v>635.4126</v>
      </c>
      <c r="G14" s="27">
        <v>2.8827124031455602</v>
      </c>
      <c r="H14" s="29"/>
    </row>
    <row r="15" spans="1:8" x14ac:dyDescent="0.2">
      <c r="B15" s="25" t="s">
        <v>560</v>
      </c>
      <c r="C15" s="25" t="s">
        <v>561</v>
      </c>
      <c r="D15" s="25" t="s">
        <v>83</v>
      </c>
      <c r="E15" s="28">
        <v>153293</v>
      </c>
      <c r="F15" s="26">
        <v>632.94679699999995</v>
      </c>
      <c r="G15" s="27">
        <v>2.8715256547370198</v>
      </c>
      <c r="H15" s="29"/>
    </row>
    <row r="16" spans="1:8" x14ac:dyDescent="0.2">
      <c r="B16" s="25" t="s">
        <v>562</v>
      </c>
      <c r="C16" s="25" t="s">
        <v>563</v>
      </c>
      <c r="D16" s="25" t="s">
        <v>288</v>
      </c>
      <c r="E16" s="28">
        <v>12217</v>
      </c>
      <c r="F16" s="26">
        <v>581.52919999999995</v>
      </c>
      <c r="G16" s="27">
        <v>2.6382565243926699</v>
      </c>
      <c r="H16" s="29"/>
    </row>
    <row r="17" spans="2:8" x14ac:dyDescent="0.2">
      <c r="B17" s="25" t="s">
        <v>564</v>
      </c>
      <c r="C17" s="25" t="s">
        <v>565</v>
      </c>
      <c r="D17" s="25" t="s">
        <v>202</v>
      </c>
      <c r="E17" s="28">
        <v>14590</v>
      </c>
      <c r="F17" s="26">
        <v>554.62426000000005</v>
      </c>
      <c r="G17" s="27">
        <v>2.5161953561944199</v>
      </c>
      <c r="H17" s="29"/>
    </row>
    <row r="18" spans="2:8" x14ac:dyDescent="0.2">
      <c r="B18" s="25" t="s">
        <v>335</v>
      </c>
      <c r="C18" s="25" t="s">
        <v>336</v>
      </c>
      <c r="D18" s="25" t="s">
        <v>47</v>
      </c>
      <c r="E18" s="28">
        <v>181523</v>
      </c>
      <c r="F18" s="26">
        <v>550.37773600000003</v>
      </c>
      <c r="G18" s="27">
        <v>2.4969299097662998</v>
      </c>
      <c r="H18" s="29"/>
    </row>
    <row r="19" spans="2:8" x14ac:dyDescent="0.2">
      <c r="B19" s="25" t="s">
        <v>566</v>
      </c>
      <c r="C19" s="25" t="s">
        <v>567</v>
      </c>
      <c r="D19" s="25" t="s">
        <v>215</v>
      </c>
      <c r="E19" s="28">
        <v>151867</v>
      </c>
      <c r="F19" s="26">
        <v>545.20253000000002</v>
      </c>
      <c r="G19" s="27">
        <v>2.4734512590045199</v>
      </c>
      <c r="H19" s="29"/>
    </row>
    <row r="20" spans="2:8" x14ac:dyDescent="0.2">
      <c r="B20" s="25" t="s">
        <v>127</v>
      </c>
      <c r="C20" s="25" t="s">
        <v>128</v>
      </c>
      <c r="D20" s="25" t="s">
        <v>129</v>
      </c>
      <c r="E20" s="28">
        <v>123644</v>
      </c>
      <c r="F20" s="26">
        <v>534.14207999999996</v>
      </c>
      <c r="G20" s="27">
        <v>2.42327268779052</v>
      </c>
      <c r="H20" s="29"/>
    </row>
    <row r="21" spans="2:8" x14ac:dyDescent="0.2">
      <c r="B21" s="25" t="s">
        <v>568</v>
      </c>
      <c r="C21" s="25" t="s">
        <v>569</v>
      </c>
      <c r="D21" s="25" t="s">
        <v>60</v>
      </c>
      <c r="E21" s="28">
        <v>62032</v>
      </c>
      <c r="F21" s="26">
        <v>529.87734399999999</v>
      </c>
      <c r="G21" s="27">
        <v>2.4039246179484399</v>
      </c>
      <c r="H21" s="29"/>
    </row>
    <row r="22" spans="2:8" x14ac:dyDescent="0.2">
      <c r="B22" s="25" t="s">
        <v>570</v>
      </c>
      <c r="C22" s="25" t="s">
        <v>571</v>
      </c>
      <c r="D22" s="25" t="s">
        <v>246</v>
      </c>
      <c r="E22" s="28">
        <v>10652</v>
      </c>
      <c r="F22" s="26">
        <v>514.49159999999995</v>
      </c>
      <c r="G22" s="27">
        <v>2.3341232399769898</v>
      </c>
      <c r="H22" s="29"/>
    </row>
    <row r="23" spans="2:8" x14ac:dyDescent="0.2">
      <c r="B23" s="25" t="s">
        <v>50</v>
      </c>
      <c r="C23" s="25" t="s">
        <v>51</v>
      </c>
      <c r="D23" s="25" t="s">
        <v>47</v>
      </c>
      <c r="E23" s="28">
        <v>337882</v>
      </c>
      <c r="F23" s="26">
        <v>455.90418260000001</v>
      </c>
      <c r="G23" s="27">
        <v>2.0683263785246901</v>
      </c>
      <c r="H23" s="29"/>
    </row>
    <row r="24" spans="2:8" x14ac:dyDescent="0.2">
      <c r="B24" s="25" t="s">
        <v>572</v>
      </c>
      <c r="C24" s="25" t="s">
        <v>573</v>
      </c>
      <c r="D24" s="25" t="s">
        <v>323</v>
      </c>
      <c r="E24" s="28">
        <v>2203</v>
      </c>
      <c r="F24" s="26">
        <v>433.99099999999999</v>
      </c>
      <c r="G24" s="27">
        <v>1.96891159941358</v>
      </c>
      <c r="H24" s="29"/>
    </row>
    <row r="25" spans="2:8" x14ac:dyDescent="0.2">
      <c r="B25" s="25" t="s">
        <v>273</v>
      </c>
      <c r="C25" s="25" t="s">
        <v>274</v>
      </c>
      <c r="D25" s="25" t="s">
        <v>80</v>
      </c>
      <c r="E25" s="28">
        <v>131676</v>
      </c>
      <c r="F25" s="26">
        <v>428.60538000000003</v>
      </c>
      <c r="G25" s="27">
        <v>1.9444783515166599</v>
      </c>
      <c r="H25" s="29"/>
    </row>
    <row r="26" spans="2:8" x14ac:dyDescent="0.2">
      <c r="B26" s="25" t="s">
        <v>120</v>
      </c>
      <c r="C26" s="25" t="s">
        <v>121</v>
      </c>
      <c r="D26" s="25" t="s">
        <v>80</v>
      </c>
      <c r="E26" s="28">
        <v>3916</v>
      </c>
      <c r="F26" s="26">
        <v>422.45808</v>
      </c>
      <c r="G26" s="27">
        <v>1.9165895467371199</v>
      </c>
      <c r="H26" s="29"/>
    </row>
    <row r="27" spans="2:8" x14ac:dyDescent="0.2">
      <c r="B27" s="25" t="s">
        <v>289</v>
      </c>
      <c r="C27" s="25" t="s">
        <v>290</v>
      </c>
      <c r="D27" s="25" t="s">
        <v>93</v>
      </c>
      <c r="E27" s="28">
        <v>18467</v>
      </c>
      <c r="F27" s="26">
        <v>421.17686900000001</v>
      </c>
      <c r="G27" s="27">
        <v>1.91077700408256</v>
      </c>
      <c r="H27" s="29"/>
    </row>
    <row r="28" spans="2:8" x14ac:dyDescent="0.2">
      <c r="B28" s="25" t="s">
        <v>270</v>
      </c>
      <c r="C28" s="25" t="s">
        <v>271</v>
      </c>
      <c r="D28" s="25" t="s">
        <v>272</v>
      </c>
      <c r="E28" s="28">
        <v>243922</v>
      </c>
      <c r="F28" s="26">
        <v>416.00897099999997</v>
      </c>
      <c r="G28" s="27">
        <v>1.88733150793912</v>
      </c>
      <c r="H28" s="29"/>
    </row>
    <row r="29" spans="2:8" x14ac:dyDescent="0.2">
      <c r="B29" s="25" t="s">
        <v>574</v>
      </c>
      <c r="C29" s="25" t="s">
        <v>575</v>
      </c>
      <c r="D29" s="25" t="s">
        <v>576</v>
      </c>
      <c r="E29" s="28">
        <v>159186</v>
      </c>
      <c r="F29" s="26">
        <v>412.29174</v>
      </c>
      <c r="G29" s="27">
        <v>1.87046733510236</v>
      </c>
      <c r="H29" s="29"/>
    </row>
    <row r="30" spans="2:8" x14ac:dyDescent="0.2">
      <c r="B30" s="25" t="s">
        <v>333</v>
      </c>
      <c r="C30" s="25" t="s">
        <v>334</v>
      </c>
      <c r="D30" s="25" t="s">
        <v>323</v>
      </c>
      <c r="E30" s="28">
        <v>28088</v>
      </c>
      <c r="F30" s="26">
        <v>411.51728800000001</v>
      </c>
      <c r="G30" s="27">
        <v>1.8669538347625201</v>
      </c>
      <c r="H30" s="29"/>
    </row>
    <row r="31" spans="2:8" x14ac:dyDescent="0.2">
      <c r="B31" s="25" t="s">
        <v>577</v>
      </c>
      <c r="C31" s="25" t="s">
        <v>578</v>
      </c>
      <c r="D31" s="25" t="s">
        <v>126</v>
      </c>
      <c r="E31" s="28">
        <v>57982</v>
      </c>
      <c r="F31" s="26">
        <v>390.79867999999999</v>
      </c>
      <c r="G31" s="27">
        <v>1.77295855003333</v>
      </c>
      <c r="H31" s="29"/>
    </row>
    <row r="32" spans="2:8" x14ac:dyDescent="0.2">
      <c r="B32" s="25" t="s">
        <v>579</v>
      </c>
      <c r="C32" s="25" t="s">
        <v>580</v>
      </c>
      <c r="D32" s="25" t="s">
        <v>71</v>
      </c>
      <c r="E32" s="28">
        <v>244929</v>
      </c>
      <c r="F32" s="26">
        <v>388.21246500000001</v>
      </c>
      <c r="G32" s="27">
        <v>1.7612255216708199</v>
      </c>
      <c r="H32" s="29"/>
    </row>
    <row r="33" spans="2:8" x14ac:dyDescent="0.2">
      <c r="B33" s="25" t="s">
        <v>286</v>
      </c>
      <c r="C33" s="25" t="s">
        <v>287</v>
      </c>
      <c r="D33" s="25" t="s">
        <v>288</v>
      </c>
      <c r="E33" s="28">
        <v>4834</v>
      </c>
      <c r="F33" s="26">
        <v>387.97683999999998</v>
      </c>
      <c r="G33" s="27">
        <v>1.7601565483612001</v>
      </c>
      <c r="H33" s="29"/>
    </row>
    <row r="34" spans="2:8" x14ac:dyDescent="0.2">
      <c r="B34" s="25" t="s">
        <v>581</v>
      </c>
      <c r="C34" s="25" t="s">
        <v>582</v>
      </c>
      <c r="D34" s="25" t="s">
        <v>215</v>
      </c>
      <c r="E34" s="28">
        <v>29504</v>
      </c>
      <c r="F34" s="26">
        <v>387.85958399999998</v>
      </c>
      <c r="G34" s="27">
        <v>1.7596245864115301</v>
      </c>
      <c r="H34" s="29"/>
    </row>
    <row r="35" spans="2:8" x14ac:dyDescent="0.2">
      <c r="B35" s="25" t="s">
        <v>583</v>
      </c>
      <c r="C35" s="25" t="s">
        <v>584</v>
      </c>
      <c r="D35" s="25" t="s">
        <v>215</v>
      </c>
      <c r="E35" s="28">
        <v>30317</v>
      </c>
      <c r="F35" s="26">
        <v>387.45125999999999</v>
      </c>
      <c r="G35" s="27">
        <v>1.7577721197476599</v>
      </c>
      <c r="H35" s="29"/>
    </row>
    <row r="36" spans="2:8" x14ac:dyDescent="0.2">
      <c r="B36" s="25" t="s">
        <v>585</v>
      </c>
      <c r="C36" s="25" t="s">
        <v>586</v>
      </c>
      <c r="D36" s="25" t="s">
        <v>42</v>
      </c>
      <c r="E36" s="28">
        <v>167770</v>
      </c>
      <c r="F36" s="26">
        <v>386.79373500000003</v>
      </c>
      <c r="G36" s="27">
        <v>1.7547890887645201</v>
      </c>
      <c r="H36" s="29"/>
    </row>
    <row r="37" spans="2:8" x14ac:dyDescent="0.2">
      <c r="B37" s="25" t="s">
        <v>587</v>
      </c>
      <c r="C37" s="25" t="s">
        <v>588</v>
      </c>
      <c r="D37" s="25" t="s">
        <v>36</v>
      </c>
      <c r="E37" s="28">
        <v>33538</v>
      </c>
      <c r="F37" s="26">
        <v>380.62276200000002</v>
      </c>
      <c r="G37" s="27">
        <v>1.7267928853423999</v>
      </c>
      <c r="H37" s="29"/>
    </row>
    <row r="38" spans="2:8" x14ac:dyDescent="0.2">
      <c r="B38" s="25" t="s">
        <v>589</v>
      </c>
      <c r="C38" s="25" t="s">
        <v>590</v>
      </c>
      <c r="D38" s="25" t="s">
        <v>39</v>
      </c>
      <c r="E38" s="28">
        <v>785</v>
      </c>
      <c r="F38" s="26">
        <v>369.73500000000001</v>
      </c>
      <c r="G38" s="27">
        <v>1.6773977575783401</v>
      </c>
      <c r="H38" s="29"/>
    </row>
    <row r="39" spans="2:8" x14ac:dyDescent="0.2">
      <c r="B39" s="25" t="s">
        <v>56</v>
      </c>
      <c r="C39" s="25" t="s">
        <v>57</v>
      </c>
      <c r="D39" s="25" t="s">
        <v>42</v>
      </c>
      <c r="E39" s="28">
        <v>303930</v>
      </c>
      <c r="F39" s="26">
        <v>363.01399199999997</v>
      </c>
      <c r="G39" s="27">
        <v>1.64690617915632</v>
      </c>
      <c r="H39" s="29"/>
    </row>
    <row r="40" spans="2:8" x14ac:dyDescent="0.2">
      <c r="B40" s="25" t="s">
        <v>303</v>
      </c>
      <c r="C40" s="25" t="s">
        <v>304</v>
      </c>
      <c r="D40" s="25" t="s">
        <v>60</v>
      </c>
      <c r="E40" s="28">
        <v>1150</v>
      </c>
      <c r="F40" s="26">
        <v>352.245</v>
      </c>
      <c r="G40" s="27">
        <v>1.59804988199165</v>
      </c>
      <c r="H40" s="29"/>
    </row>
    <row r="41" spans="2:8" x14ac:dyDescent="0.2">
      <c r="B41" s="25" t="s">
        <v>43</v>
      </c>
      <c r="C41" s="25" t="s">
        <v>44</v>
      </c>
      <c r="D41" s="25" t="s">
        <v>42</v>
      </c>
      <c r="E41" s="28">
        <v>311445</v>
      </c>
      <c r="F41" s="26">
        <v>352.11971699999998</v>
      </c>
      <c r="G41" s="27">
        <v>1.5974815034955301</v>
      </c>
      <c r="H41" s="29"/>
    </row>
    <row r="42" spans="2:8" x14ac:dyDescent="0.2">
      <c r="B42" s="25" t="s">
        <v>591</v>
      </c>
      <c r="C42" s="25" t="s">
        <v>592</v>
      </c>
      <c r="D42" s="25" t="s">
        <v>71</v>
      </c>
      <c r="E42" s="28">
        <v>8398</v>
      </c>
      <c r="F42" s="26">
        <v>339.69909999999999</v>
      </c>
      <c r="G42" s="27">
        <v>1.5411321854608799</v>
      </c>
      <c r="H42" s="29"/>
    </row>
    <row r="43" spans="2:8" x14ac:dyDescent="0.2">
      <c r="B43" s="25" t="s">
        <v>593</v>
      </c>
      <c r="C43" s="25" t="s">
        <v>594</v>
      </c>
      <c r="D43" s="25" t="s">
        <v>112</v>
      </c>
      <c r="E43" s="28">
        <v>2489592</v>
      </c>
      <c r="F43" s="26">
        <v>322.40216400000003</v>
      </c>
      <c r="G43" s="27">
        <v>1.4626601942797</v>
      </c>
      <c r="H43" s="29"/>
    </row>
    <row r="44" spans="2:8" x14ac:dyDescent="0.2">
      <c r="B44" s="25" t="s">
        <v>595</v>
      </c>
      <c r="C44" s="25" t="s">
        <v>596</v>
      </c>
      <c r="D44" s="25" t="s">
        <v>60</v>
      </c>
      <c r="E44" s="28">
        <v>4749</v>
      </c>
      <c r="F44" s="26">
        <v>321.79223999999999</v>
      </c>
      <c r="G44" s="27">
        <v>1.4598931174546901</v>
      </c>
      <c r="H44" s="29"/>
    </row>
    <row r="45" spans="2:8" x14ac:dyDescent="0.2">
      <c r="B45" s="25" t="s">
        <v>597</v>
      </c>
      <c r="C45" s="25" t="s">
        <v>598</v>
      </c>
      <c r="D45" s="25" t="s">
        <v>599</v>
      </c>
      <c r="E45" s="28">
        <v>36336</v>
      </c>
      <c r="F45" s="26">
        <v>308.85599999999999</v>
      </c>
      <c r="G45" s="27">
        <v>1.4012045432934801</v>
      </c>
      <c r="H45" s="29"/>
    </row>
    <row r="46" spans="2:8" x14ac:dyDescent="0.2">
      <c r="B46" s="25" t="s">
        <v>600</v>
      </c>
      <c r="C46" s="25" t="s">
        <v>601</v>
      </c>
      <c r="D46" s="25" t="s">
        <v>42</v>
      </c>
      <c r="E46" s="28">
        <v>174735</v>
      </c>
      <c r="F46" s="26">
        <v>298.79685000000001</v>
      </c>
      <c r="G46" s="27">
        <v>1.3555686266149301</v>
      </c>
      <c r="H46" s="29"/>
    </row>
    <row r="47" spans="2:8" x14ac:dyDescent="0.2">
      <c r="B47" s="25" t="s">
        <v>602</v>
      </c>
      <c r="C47" s="25" t="s">
        <v>603</v>
      </c>
      <c r="D47" s="25" t="s">
        <v>60</v>
      </c>
      <c r="E47" s="28">
        <v>7992</v>
      </c>
      <c r="F47" s="26">
        <v>297.74995200000001</v>
      </c>
      <c r="G47" s="27">
        <v>1.3508191050451199</v>
      </c>
      <c r="H47" s="29"/>
    </row>
    <row r="48" spans="2:8" x14ac:dyDescent="0.2">
      <c r="B48" s="25" t="s">
        <v>604</v>
      </c>
      <c r="C48" s="25" t="s">
        <v>605</v>
      </c>
      <c r="D48" s="25" t="s">
        <v>80</v>
      </c>
      <c r="E48" s="28">
        <v>9697</v>
      </c>
      <c r="F48" s="26">
        <v>265.41658699999999</v>
      </c>
      <c r="G48" s="27">
        <v>1.2041304930771899</v>
      </c>
      <c r="H48" s="29"/>
    </row>
    <row r="49" spans="2:9" x14ac:dyDescent="0.2">
      <c r="B49" s="25" t="s">
        <v>606</v>
      </c>
      <c r="C49" s="25" t="s">
        <v>607</v>
      </c>
      <c r="D49" s="25" t="s">
        <v>68</v>
      </c>
      <c r="E49" s="28">
        <v>12866</v>
      </c>
      <c r="F49" s="26">
        <v>261.30846000000003</v>
      </c>
      <c r="G49" s="27">
        <v>1.18549292017323</v>
      </c>
      <c r="H49" s="29"/>
    </row>
    <row r="50" spans="2:9" x14ac:dyDescent="0.2">
      <c r="B50" s="25" t="s">
        <v>103</v>
      </c>
      <c r="C50" s="25" t="s">
        <v>104</v>
      </c>
      <c r="D50" s="25" t="s">
        <v>96</v>
      </c>
      <c r="E50" s="28">
        <v>22411</v>
      </c>
      <c r="F50" s="26">
        <v>260.41582</v>
      </c>
      <c r="G50" s="27">
        <v>1.1814432296264199</v>
      </c>
      <c r="H50" s="29"/>
    </row>
    <row r="51" spans="2:9" x14ac:dyDescent="0.2">
      <c r="B51" s="25" t="s">
        <v>608</v>
      </c>
      <c r="C51" s="25" t="s">
        <v>609</v>
      </c>
      <c r="D51" s="25" t="s">
        <v>60</v>
      </c>
      <c r="E51" s="28">
        <v>7997</v>
      </c>
      <c r="F51" s="26">
        <v>255.904</v>
      </c>
      <c r="G51" s="27">
        <v>1.1609741997791001</v>
      </c>
      <c r="H51" s="29"/>
    </row>
    <row r="52" spans="2:9" x14ac:dyDescent="0.2">
      <c r="B52" s="25" t="s">
        <v>81</v>
      </c>
      <c r="C52" s="25" t="s">
        <v>82</v>
      </c>
      <c r="D52" s="25" t="s">
        <v>83</v>
      </c>
      <c r="E52" s="28">
        <v>43488</v>
      </c>
      <c r="F52" s="26">
        <v>246.14207999999999</v>
      </c>
      <c r="G52" s="27">
        <v>1.11668674330985</v>
      </c>
      <c r="H52" s="29"/>
    </row>
    <row r="53" spans="2:9" x14ac:dyDescent="0.2">
      <c r="B53" s="25" t="s">
        <v>116</v>
      </c>
      <c r="C53" s="25" t="s">
        <v>117</v>
      </c>
      <c r="D53" s="25" t="s">
        <v>27</v>
      </c>
      <c r="E53" s="28">
        <v>56382</v>
      </c>
      <c r="F53" s="26">
        <v>210.86868000000001</v>
      </c>
      <c r="G53" s="27">
        <v>0.95665990770553</v>
      </c>
      <c r="H53" s="29"/>
    </row>
    <row r="54" spans="2:9" x14ac:dyDescent="0.2">
      <c r="B54" s="25" t="s">
        <v>610</v>
      </c>
      <c r="C54" s="25" t="s">
        <v>611</v>
      </c>
      <c r="D54" s="25" t="s">
        <v>80</v>
      </c>
      <c r="E54" s="28">
        <v>49715</v>
      </c>
      <c r="F54" s="26">
        <v>163.04034250000001</v>
      </c>
      <c r="G54" s="27">
        <v>0.73967437463130203</v>
      </c>
      <c r="H54" s="29"/>
    </row>
    <row r="55" spans="2:9" x14ac:dyDescent="0.2">
      <c r="B55" s="25" t="s">
        <v>612</v>
      </c>
      <c r="C55" s="25" t="s">
        <v>613</v>
      </c>
      <c r="D55" s="25" t="s">
        <v>80</v>
      </c>
      <c r="E55" s="28">
        <v>202638</v>
      </c>
      <c r="F55" s="26">
        <v>160.65140640000001</v>
      </c>
      <c r="G55" s="27">
        <v>0.72883635265032098</v>
      </c>
      <c r="H55" s="29"/>
    </row>
    <row r="56" spans="2:9" x14ac:dyDescent="0.2">
      <c r="B56" s="25" t="s">
        <v>614</v>
      </c>
      <c r="C56" s="25" t="s">
        <v>615</v>
      </c>
      <c r="D56" s="25" t="s">
        <v>616</v>
      </c>
      <c r="E56" s="28">
        <v>6870</v>
      </c>
      <c r="F56" s="26">
        <v>145.16309999999999</v>
      </c>
      <c r="G56" s="27">
        <v>0.65856967401820299</v>
      </c>
      <c r="H56" s="29"/>
    </row>
    <row r="57" spans="2:9" x14ac:dyDescent="0.2">
      <c r="B57" s="24" t="s">
        <v>134</v>
      </c>
      <c r="C57" s="24"/>
      <c r="D57" s="24"/>
      <c r="E57" s="24"/>
      <c r="F57" s="30">
        <f>SUM(F7:F56)</f>
        <v>22082.754526799996</v>
      </c>
      <c r="G57" s="31">
        <f>SUM(G7:G56)</f>
        <v>100.18408569490913</v>
      </c>
      <c r="H57" s="24"/>
      <c r="I57" s="18"/>
    </row>
    <row r="58" spans="2:9" x14ac:dyDescent="0.2">
      <c r="B58" s="24" t="s">
        <v>135</v>
      </c>
      <c r="C58" s="24"/>
      <c r="D58" s="24"/>
      <c r="E58" s="24"/>
      <c r="F58" s="32" t="s">
        <v>136</v>
      </c>
      <c r="G58" s="33" t="s">
        <v>136</v>
      </c>
      <c r="H58" s="24"/>
      <c r="I58" s="18"/>
    </row>
    <row r="59" spans="2:9" x14ac:dyDescent="0.2">
      <c r="B59" s="24" t="s">
        <v>134</v>
      </c>
      <c r="C59" s="24"/>
      <c r="D59" s="24"/>
      <c r="E59" s="24"/>
      <c r="F59" s="34" t="s">
        <v>136</v>
      </c>
      <c r="G59" s="35" t="s">
        <v>136</v>
      </c>
      <c r="H59" s="24"/>
      <c r="I59" s="18"/>
    </row>
    <row r="60" spans="2:9" x14ac:dyDescent="0.2">
      <c r="B60" s="36" t="s">
        <v>137</v>
      </c>
      <c r="C60" s="36"/>
      <c r="D60" s="36"/>
      <c r="E60" s="36"/>
      <c r="F60" s="37">
        <f>F57</f>
        <v>22082.754526799996</v>
      </c>
      <c r="G60" s="38">
        <f>G57</f>
        <v>100.18408569490913</v>
      </c>
      <c r="H60" s="24"/>
      <c r="I60" s="18"/>
    </row>
    <row r="61" spans="2:9" x14ac:dyDescent="0.2">
      <c r="B61" s="24" t="s">
        <v>155</v>
      </c>
      <c r="C61" s="24"/>
      <c r="D61" s="24"/>
      <c r="E61" s="24"/>
      <c r="F61" s="30">
        <v>123.94523719999999</v>
      </c>
      <c r="G61" s="31">
        <v>0.56230939170431604</v>
      </c>
      <c r="H61" s="29">
        <v>5.163222E-2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50" t="s">
        <v>158</v>
      </c>
      <c r="C63" s="50"/>
      <c r="D63" s="50"/>
      <c r="E63" s="50"/>
      <c r="F63" s="30">
        <f>F64-(F57+F61)</f>
        <v>-164.52173379999658</v>
      </c>
      <c r="G63" s="31">
        <f>G64-(G57+G61)</f>
        <v>-0.74639508661344678</v>
      </c>
      <c r="H63" s="24"/>
      <c r="I63" s="18"/>
    </row>
    <row r="64" spans="2:9" x14ac:dyDescent="0.2">
      <c r="B64" s="46" t="s">
        <v>156</v>
      </c>
      <c r="C64" s="46"/>
      <c r="D64" s="46"/>
      <c r="E64" s="46"/>
      <c r="F64" s="47">
        <v>22042.178030200001</v>
      </c>
      <c r="G64" s="48">
        <v>100</v>
      </c>
      <c r="H64" s="49"/>
      <c r="I64" s="18"/>
    </row>
    <row r="66" spans="2:4" x14ac:dyDescent="0.2">
      <c r="B66" s="65" t="s">
        <v>182</v>
      </c>
    </row>
    <row r="67" spans="2:4" x14ac:dyDescent="0.2">
      <c r="B67" s="65"/>
    </row>
    <row r="68" spans="2:4" x14ac:dyDescent="0.2">
      <c r="B68" s="71" t="s">
        <v>1557</v>
      </c>
    </row>
    <row r="69" spans="2:4" x14ac:dyDescent="0.2">
      <c r="B69" s="71" t="s">
        <v>1592</v>
      </c>
    </row>
    <row r="70" spans="2:4" x14ac:dyDescent="0.2">
      <c r="B70" s="71" t="s">
        <v>1593</v>
      </c>
    </row>
    <row r="71" spans="2:4" x14ac:dyDescent="0.2">
      <c r="B71" s="65"/>
    </row>
    <row r="72" spans="2:4" x14ac:dyDescent="0.2">
      <c r="B72" s="72" t="s">
        <v>1559</v>
      </c>
      <c r="C72" s="73" t="s">
        <v>1589</v>
      </c>
      <c r="D72" s="73" t="s">
        <v>1560</v>
      </c>
    </row>
    <row r="73" spans="2:4" x14ac:dyDescent="0.2">
      <c r="B73" s="74" t="s">
        <v>1561</v>
      </c>
      <c r="C73" s="81">
        <v>11.0153</v>
      </c>
      <c r="D73" s="81">
        <v>10.4161</v>
      </c>
    </row>
    <row r="74" spans="2:4" x14ac:dyDescent="0.2">
      <c r="B74" s="74" t="s">
        <v>1562</v>
      </c>
      <c r="C74" s="81">
        <v>9.9414999999999996</v>
      </c>
      <c r="D74" s="81">
        <v>9.3958999999999993</v>
      </c>
    </row>
    <row r="75" spans="2:4" x14ac:dyDescent="0.2">
      <c r="B75" s="65"/>
    </row>
    <row r="76" spans="2:4" x14ac:dyDescent="0.2">
      <c r="B76" s="71" t="s">
        <v>1619</v>
      </c>
    </row>
    <row r="77" spans="2:4" x14ac:dyDescent="0.2">
      <c r="B77" s="71" t="s">
        <v>1632</v>
      </c>
    </row>
    <row r="78" spans="2:4" x14ac:dyDescent="0.2">
      <c r="B78" s="71" t="s">
        <v>1630</v>
      </c>
    </row>
    <row r="79" spans="2:4" x14ac:dyDescent="0.2">
      <c r="B79" s="79" t="s">
        <v>1646</v>
      </c>
    </row>
    <row r="80" spans="2:4" x14ac:dyDescent="0.2">
      <c r="B80" s="71" t="s">
        <v>1631</v>
      </c>
    </row>
    <row r="84" spans="2:2" x14ac:dyDescent="0.2">
      <c r="B84" s="18" t="s">
        <v>183</v>
      </c>
    </row>
    <row r="100" spans="2:2" x14ac:dyDescent="0.2">
      <c r="B100" s="65" t="s">
        <v>1540</v>
      </c>
    </row>
    <row r="101" spans="2:2" x14ac:dyDescent="0.2">
      <c r="B101" s="66" t="s">
        <v>1543</v>
      </c>
    </row>
  </sheetData>
  <mergeCells count="1">
    <mergeCell ref="B1:C1"/>
  </mergeCells>
  <conditionalFormatting sqref="G1:G3">
    <cfRule type="cellIs" dxfId="10" priority="2" stopIfTrue="1" operator="between">
      <formula>0.009</formula>
      <formula>-0.009</formula>
    </cfRule>
  </conditionalFormatting>
  <conditionalFormatting sqref="G5:G116">
    <cfRule type="cellIs" dxfId="9" priority="1" stopIfTrue="1" operator="between">
      <formula>0.009</formula>
      <formula>-0.009</formula>
    </cfRule>
  </conditionalFormatting>
  <hyperlinks>
    <hyperlink ref="A2" location="Index!A1" display="-" xr:uid="{93BAC68B-CEBA-428D-9696-F9064F724892}"/>
  </hyperlinks>
  <pageMargins left="0.7" right="0.7" top="0.75" bottom="0.75" header="0.3" footer="0.3"/>
  <pageSetup paperSize="9" scale="5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7426-7D1E-4C5C-B8CE-DD09BF861893}">
  <dimension ref="A1:I208"/>
  <sheetViews>
    <sheetView view="pageBreakPreview" zoomScale="115" zoomScaleNormal="100" zoomScaleSheetLayoutView="115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5703125" style="6" bestFit="1" customWidth="1"/>
    <col min="3" max="3" width="20.28515625" style="6" bestFit="1" customWidth="1"/>
    <col min="4" max="4" width="32.140625" style="6" bestFit="1" customWidth="1"/>
    <col min="5" max="5" width="13.85546875" style="6" bestFit="1" customWidth="1"/>
    <col min="6" max="6" width="16.140625" style="8" bestFit="1" customWidth="1"/>
    <col min="7" max="7" width="8.28515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44" t="s">
        <v>20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2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617</v>
      </c>
      <c r="C7" s="25" t="s">
        <v>618</v>
      </c>
      <c r="D7" s="25" t="s">
        <v>93</v>
      </c>
      <c r="E7" s="28">
        <v>16777</v>
      </c>
      <c r="F7" s="26">
        <v>553.70810800000004</v>
      </c>
      <c r="G7" s="27">
        <v>2.0783490254135502</v>
      </c>
      <c r="H7" s="29"/>
    </row>
    <row r="8" spans="1:8" x14ac:dyDescent="0.2">
      <c r="B8" s="25" t="s">
        <v>299</v>
      </c>
      <c r="C8" s="25" t="s">
        <v>300</v>
      </c>
      <c r="D8" s="25" t="s">
        <v>42</v>
      </c>
      <c r="E8" s="28">
        <v>162445</v>
      </c>
      <c r="F8" s="26">
        <v>515.60042999999996</v>
      </c>
      <c r="G8" s="27">
        <v>1.9353114677405201</v>
      </c>
      <c r="H8" s="29"/>
    </row>
    <row r="9" spans="1:8" x14ac:dyDescent="0.2">
      <c r="B9" s="25" t="s">
        <v>619</v>
      </c>
      <c r="C9" s="25" t="s">
        <v>620</v>
      </c>
      <c r="D9" s="25" t="s">
        <v>96</v>
      </c>
      <c r="E9" s="28">
        <v>25617</v>
      </c>
      <c r="F9" s="26">
        <v>507.21660000000003</v>
      </c>
      <c r="G9" s="27">
        <v>1.90384267640808</v>
      </c>
      <c r="H9" s="29"/>
    </row>
    <row r="10" spans="1:8" x14ac:dyDescent="0.2">
      <c r="B10" s="25" t="s">
        <v>324</v>
      </c>
      <c r="C10" s="25" t="s">
        <v>325</v>
      </c>
      <c r="D10" s="25" t="s">
        <v>326</v>
      </c>
      <c r="E10" s="28">
        <v>28318</v>
      </c>
      <c r="F10" s="26">
        <v>475.17604</v>
      </c>
      <c r="G10" s="27">
        <v>1.7835781079692501</v>
      </c>
      <c r="H10" s="29"/>
    </row>
    <row r="11" spans="1:8" x14ac:dyDescent="0.2">
      <c r="B11" s="25" t="s">
        <v>89</v>
      </c>
      <c r="C11" s="25" t="s">
        <v>90</v>
      </c>
      <c r="D11" s="25" t="s">
        <v>68</v>
      </c>
      <c r="E11" s="28">
        <v>8539</v>
      </c>
      <c r="F11" s="26">
        <v>447.52899000000002</v>
      </c>
      <c r="G11" s="27">
        <v>1.67980462408329</v>
      </c>
      <c r="H11" s="29"/>
    </row>
    <row r="12" spans="1:8" x14ac:dyDescent="0.2">
      <c r="B12" s="25" t="s">
        <v>48</v>
      </c>
      <c r="C12" s="25" t="s">
        <v>49</v>
      </c>
      <c r="D12" s="25" t="s">
        <v>30</v>
      </c>
      <c r="E12" s="28">
        <v>57755</v>
      </c>
      <c r="F12" s="26">
        <v>420.83180750000002</v>
      </c>
      <c r="G12" s="27">
        <v>1.5795964775373099</v>
      </c>
      <c r="H12" s="29"/>
    </row>
    <row r="13" spans="1:8" x14ac:dyDescent="0.2">
      <c r="B13" s="25" t="s">
        <v>317</v>
      </c>
      <c r="C13" s="25" t="s">
        <v>318</v>
      </c>
      <c r="D13" s="25" t="s">
        <v>71</v>
      </c>
      <c r="E13" s="28">
        <v>22905</v>
      </c>
      <c r="F13" s="26">
        <v>400.63135499999999</v>
      </c>
      <c r="G13" s="27">
        <v>1.5037738732450701</v>
      </c>
      <c r="H13" s="29"/>
    </row>
    <row r="14" spans="1:8" x14ac:dyDescent="0.2">
      <c r="B14" s="25" t="s">
        <v>58</v>
      </c>
      <c r="C14" s="25" t="s">
        <v>59</v>
      </c>
      <c r="D14" s="25" t="s">
        <v>60</v>
      </c>
      <c r="E14" s="28">
        <v>95831</v>
      </c>
      <c r="F14" s="26">
        <v>398.17780499999998</v>
      </c>
      <c r="G14" s="27">
        <v>1.49456444831951</v>
      </c>
      <c r="H14" s="29"/>
    </row>
    <row r="15" spans="1:8" x14ac:dyDescent="0.2">
      <c r="B15" s="25" t="s">
        <v>52</v>
      </c>
      <c r="C15" s="25" t="s">
        <v>53</v>
      </c>
      <c r="D15" s="25" t="s">
        <v>42</v>
      </c>
      <c r="E15" s="28">
        <v>43320</v>
      </c>
      <c r="F15" s="26">
        <v>390.48647999999997</v>
      </c>
      <c r="G15" s="27">
        <v>1.46569498156088</v>
      </c>
      <c r="H15" s="29"/>
    </row>
    <row r="16" spans="1:8" x14ac:dyDescent="0.2">
      <c r="B16" s="25" t="s">
        <v>621</v>
      </c>
      <c r="C16" s="25" t="s">
        <v>622</v>
      </c>
      <c r="D16" s="25" t="s">
        <v>42</v>
      </c>
      <c r="E16" s="28">
        <v>38242</v>
      </c>
      <c r="F16" s="26">
        <v>386.358926</v>
      </c>
      <c r="G16" s="27">
        <v>1.4502021655639701</v>
      </c>
      <c r="H16" s="29"/>
    </row>
    <row r="17" spans="2:8" x14ac:dyDescent="0.2">
      <c r="B17" s="25" t="s">
        <v>623</v>
      </c>
      <c r="C17" s="25" t="s">
        <v>624</v>
      </c>
      <c r="D17" s="25" t="s">
        <v>71</v>
      </c>
      <c r="E17" s="28">
        <v>7155</v>
      </c>
      <c r="F17" s="26">
        <v>377.71244999999999</v>
      </c>
      <c r="G17" s="27">
        <v>1.4177475297942801</v>
      </c>
      <c r="H17" s="29"/>
    </row>
    <row r="18" spans="2:8" x14ac:dyDescent="0.2">
      <c r="B18" s="25" t="s">
        <v>284</v>
      </c>
      <c r="C18" s="25" t="s">
        <v>285</v>
      </c>
      <c r="D18" s="25" t="s">
        <v>77</v>
      </c>
      <c r="E18" s="28">
        <v>2739</v>
      </c>
      <c r="F18" s="26">
        <v>358.80900000000003</v>
      </c>
      <c r="G18" s="27">
        <v>1.34679323760166</v>
      </c>
      <c r="H18" s="29"/>
    </row>
    <row r="19" spans="2:8" x14ac:dyDescent="0.2">
      <c r="B19" s="25" t="s">
        <v>301</v>
      </c>
      <c r="C19" s="25" t="s">
        <v>302</v>
      </c>
      <c r="D19" s="25" t="s">
        <v>42</v>
      </c>
      <c r="E19" s="28">
        <v>436763</v>
      </c>
      <c r="F19" s="26">
        <v>355.6997872</v>
      </c>
      <c r="G19" s="27">
        <v>1.3351227756753901</v>
      </c>
      <c r="H19" s="29"/>
    </row>
    <row r="20" spans="2:8" x14ac:dyDescent="0.2">
      <c r="B20" s="25" t="s">
        <v>625</v>
      </c>
      <c r="C20" s="25" t="s">
        <v>626</v>
      </c>
      <c r="D20" s="25" t="s">
        <v>39</v>
      </c>
      <c r="E20" s="28">
        <v>18277</v>
      </c>
      <c r="F20" s="26">
        <v>352.01501999999999</v>
      </c>
      <c r="G20" s="27">
        <v>1.3212919644440699</v>
      </c>
      <c r="H20" s="29"/>
    </row>
    <row r="21" spans="2:8" x14ac:dyDescent="0.2">
      <c r="B21" s="25" t="s">
        <v>319</v>
      </c>
      <c r="C21" s="25" t="s">
        <v>320</v>
      </c>
      <c r="D21" s="25" t="s">
        <v>60</v>
      </c>
      <c r="E21" s="28">
        <v>8150</v>
      </c>
      <c r="F21" s="26">
        <v>342.38150000000002</v>
      </c>
      <c r="G21" s="27">
        <v>1.2851324489628599</v>
      </c>
      <c r="H21" s="29"/>
    </row>
    <row r="22" spans="2:8" x14ac:dyDescent="0.2">
      <c r="B22" s="25" t="s">
        <v>313</v>
      </c>
      <c r="C22" s="25" t="s">
        <v>314</v>
      </c>
      <c r="D22" s="25" t="s">
        <v>202</v>
      </c>
      <c r="E22" s="28">
        <v>48229</v>
      </c>
      <c r="F22" s="26">
        <v>330.3927645</v>
      </c>
      <c r="G22" s="27">
        <v>1.24013260810381</v>
      </c>
      <c r="H22" s="29"/>
    </row>
    <row r="23" spans="2:8" x14ac:dyDescent="0.2">
      <c r="B23" s="25" t="s">
        <v>31</v>
      </c>
      <c r="C23" s="25" t="s">
        <v>32</v>
      </c>
      <c r="D23" s="25" t="s">
        <v>33</v>
      </c>
      <c r="E23" s="28">
        <v>83431</v>
      </c>
      <c r="F23" s="26">
        <v>329.719312</v>
      </c>
      <c r="G23" s="27">
        <v>1.2376047972828801</v>
      </c>
      <c r="H23" s="29"/>
    </row>
    <row r="24" spans="2:8" x14ac:dyDescent="0.2">
      <c r="B24" s="25" t="s">
        <v>262</v>
      </c>
      <c r="C24" s="25" t="s">
        <v>263</v>
      </c>
      <c r="D24" s="25" t="s">
        <v>96</v>
      </c>
      <c r="E24" s="28">
        <v>15977</v>
      </c>
      <c r="F24" s="26">
        <v>324.36505399999999</v>
      </c>
      <c r="G24" s="27">
        <v>1.2175075353224101</v>
      </c>
      <c r="H24" s="29"/>
    </row>
    <row r="25" spans="2:8" x14ac:dyDescent="0.2">
      <c r="B25" s="25" t="s">
        <v>627</v>
      </c>
      <c r="C25" s="25" t="s">
        <v>628</v>
      </c>
      <c r="D25" s="25" t="s">
        <v>60</v>
      </c>
      <c r="E25" s="28">
        <v>800170</v>
      </c>
      <c r="F25" s="26">
        <v>315.98713299999997</v>
      </c>
      <c r="G25" s="27">
        <v>1.1860609234816799</v>
      </c>
      <c r="H25" s="29"/>
    </row>
    <row r="26" spans="2:8" x14ac:dyDescent="0.2">
      <c r="B26" s="25" t="s">
        <v>327</v>
      </c>
      <c r="C26" s="25" t="s">
        <v>328</v>
      </c>
      <c r="D26" s="25" t="s">
        <v>112</v>
      </c>
      <c r="E26" s="28">
        <v>84666</v>
      </c>
      <c r="F26" s="26">
        <v>315.97351200000003</v>
      </c>
      <c r="G26" s="27">
        <v>1.1860097969193899</v>
      </c>
      <c r="H26" s="29"/>
    </row>
    <row r="27" spans="2:8" x14ac:dyDescent="0.2">
      <c r="B27" s="25" t="s">
        <v>629</v>
      </c>
      <c r="C27" s="25" t="s">
        <v>630</v>
      </c>
      <c r="D27" s="25" t="s">
        <v>202</v>
      </c>
      <c r="E27" s="28">
        <v>25488</v>
      </c>
      <c r="F27" s="26">
        <v>310.82616000000002</v>
      </c>
      <c r="G27" s="27">
        <v>1.16668915873819</v>
      </c>
      <c r="H27" s="29"/>
    </row>
    <row r="28" spans="2:8" x14ac:dyDescent="0.2">
      <c r="B28" s="25" t="s">
        <v>293</v>
      </c>
      <c r="C28" s="25" t="s">
        <v>294</v>
      </c>
      <c r="D28" s="25" t="s">
        <v>96</v>
      </c>
      <c r="E28" s="28">
        <v>18178</v>
      </c>
      <c r="F28" s="26">
        <v>303.93615999999997</v>
      </c>
      <c r="G28" s="27">
        <v>1.1408274735322099</v>
      </c>
      <c r="H28" s="29"/>
    </row>
    <row r="29" spans="2:8" x14ac:dyDescent="0.2">
      <c r="B29" s="25" t="s">
        <v>631</v>
      </c>
      <c r="C29" s="25" t="s">
        <v>632</v>
      </c>
      <c r="D29" s="25" t="s">
        <v>283</v>
      </c>
      <c r="E29" s="28">
        <v>188251</v>
      </c>
      <c r="F29" s="26">
        <v>290.26421690000001</v>
      </c>
      <c r="G29" s="27">
        <v>1.08950969579543</v>
      </c>
      <c r="H29" s="29"/>
    </row>
    <row r="30" spans="2:8" x14ac:dyDescent="0.2">
      <c r="B30" s="25" t="s">
        <v>633</v>
      </c>
      <c r="C30" s="25" t="s">
        <v>634</v>
      </c>
      <c r="D30" s="25" t="s">
        <v>202</v>
      </c>
      <c r="E30" s="28">
        <v>90031</v>
      </c>
      <c r="F30" s="26">
        <v>288.0992</v>
      </c>
      <c r="G30" s="27">
        <v>1.0813832828007399</v>
      </c>
      <c r="H30" s="29"/>
    </row>
    <row r="31" spans="2:8" x14ac:dyDescent="0.2">
      <c r="B31" s="25" t="s">
        <v>97</v>
      </c>
      <c r="C31" s="25" t="s">
        <v>98</v>
      </c>
      <c r="D31" s="25" t="s">
        <v>88</v>
      </c>
      <c r="E31" s="28">
        <v>34860</v>
      </c>
      <c r="F31" s="26">
        <v>273.99959999999999</v>
      </c>
      <c r="G31" s="27">
        <v>1.02846029053218</v>
      </c>
      <c r="H31" s="29"/>
    </row>
    <row r="32" spans="2:8" x14ac:dyDescent="0.2">
      <c r="B32" s="25" t="s">
        <v>635</v>
      </c>
      <c r="C32" s="25" t="s">
        <v>636</v>
      </c>
      <c r="D32" s="25" t="s">
        <v>107</v>
      </c>
      <c r="E32" s="28">
        <v>34272</v>
      </c>
      <c r="F32" s="26">
        <v>263.89440000000002</v>
      </c>
      <c r="G32" s="27">
        <v>0.990530319364755</v>
      </c>
      <c r="H32" s="29"/>
    </row>
    <row r="33" spans="2:8" x14ac:dyDescent="0.2">
      <c r="B33" s="25" t="s">
        <v>637</v>
      </c>
      <c r="C33" s="25" t="s">
        <v>638</v>
      </c>
      <c r="D33" s="25" t="s">
        <v>129</v>
      </c>
      <c r="E33" s="28">
        <v>19431</v>
      </c>
      <c r="F33" s="26">
        <v>263.09573999999998</v>
      </c>
      <c r="G33" s="27">
        <v>0.98753254091677001</v>
      </c>
      <c r="H33" s="29"/>
    </row>
    <row r="34" spans="2:8" x14ac:dyDescent="0.2">
      <c r="B34" s="25" t="s">
        <v>639</v>
      </c>
      <c r="C34" s="25" t="s">
        <v>640</v>
      </c>
      <c r="D34" s="25" t="s">
        <v>288</v>
      </c>
      <c r="E34" s="28">
        <v>11972</v>
      </c>
      <c r="F34" s="26">
        <v>262.19877200000002</v>
      </c>
      <c r="G34" s="27">
        <v>0.98416576238907105</v>
      </c>
      <c r="H34" s="29"/>
    </row>
    <row r="35" spans="2:8" x14ac:dyDescent="0.2">
      <c r="B35" s="25" t="s">
        <v>641</v>
      </c>
      <c r="C35" s="25" t="s">
        <v>642</v>
      </c>
      <c r="D35" s="25" t="s">
        <v>33</v>
      </c>
      <c r="E35" s="28">
        <v>16017</v>
      </c>
      <c r="F35" s="26">
        <v>254.6703</v>
      </c>
      <c r="G35" s="27">
        <v>0.95590756602534099</v>
      </c>
      <c r="H35" s="29"/>
    </row>
    <row r="36" spans="2:8" x14ac:dyDescent="0.2">
      <c r="B36" s="25" t="s">
        <v>643</v>
      </c>
      <c r="C36" s="25" t="s">
        <v>644</v>
      </c>
      <c r="D36" s="25" t="s">
        <v>326</v>
      </c>
      <c r="E36" s="28">
        <v>23347</v>
      </c>
      <c r="F36" s="26">
        <v>248.388733</v>
      </c>
      <c r="G36" s="27">
        <v>0.93232964028451104</v>
      </c>
      <c r="H36" s="29"/>
    </row>
    <row r="37" spans="2:8" x14ac:dyDescent="0.2">
      <c r="B37" s="25" t="s">
        <v>645</v>
      </c>
      <c r="C37" s="25" t="s">
        <v>646</v>
      </c>
      <c r="D37" s="25" t="s">
        <v>202</v>
      </c>
      <c r="E37" s="28">
        <v>98807</v>
      </c>
      <c r="F37" s="26">
        <v>247.11630700000001</v>
      </c>
      <c r="G37" s="27">
        <v>0.92755357632806401</v>
      </c>
      <c r="H37" s="29"/>
    </row>
    <row r="38" spans="2:8" x14ac:dyDescent="0.2">
      <c r="B38" s="25" t="s">
        <v>307</v>
      </c>
      <c r="C38" s="25" t="s">
        <v>308</v>
      </c>
      <c r="D38" s="25" t="s">
        <v>80</v>
      </c>
      <c r="E38" s="28">
        <v>82144</v>
      </c>
      <c r="F38" s="26">
        <v>245.61055999999999</v>
      </c>
      <c r="G38" s="27">
        <v>0.921901739620683</v>
      </c>
      <c r="H38" s="29"/>
    </row>
    <row r="39" spans="2:8" x14ac:dyDescent="0.2">
      <c r="B39" s="25" t="s">
        <v>264</v>
      </c>
      <c r="C39" s="25" t="s">
        <v>265</v>
      </c>
      <c r="D39" s="25" t="s">
        <v>42</v>
      </c>
      <c r="E39" s="28">
        <v>1155463</v>
      </c>
      <c r="F39" s="26">
        <v>242.06949850000001</v>
      </c>
      <c r="G39" s="27">
        <v>0.90861032919861495</v>
      </c>
      <c r="H39" s="29"/>
    </row>
    <row r="40" spans="2:8" x14ac:dyDescent="0.2">
      <c r="B40" s="25" t="s">
        <v>647</v>
      </c>
      <c r="C40" s="25" t="s">
        <v>648</v>
      </c>
      <c r="D40" s="25" t="s">
        <v>33</v>
      </c>
      <c r="E40" s="28">
        <v>17444</v>
      </c>
      <c r="F40" s="26">
        <v>239.575896</v>
      </c>
      <c r="G40" s="27">
        <v>0.89925056680618198</v>
      </c>
      <c r="H40" s="29"/>
    </row>
    <row r="41" spans="2:8" x14ac:dyDescent="0.2">
      <c r="B41" s="25" t="s">
        <v>649</v>
      </c>
      <c r="C41" s="25" t="s">
        <v>650</v>
      </c>
      <c r="D41" s="25" t="s">
        <v>126</v>
      </c>
      <c r="E41" s="28">
        <v>12288</v>
      </c>
      <c r="F41" s="26">
        <v>237.77279999999999</v>
      </c>
      <c r="G41" s="27">
        <v>0.89248262759744801</v>
      </c>
      <c r="H41" s="29"/>
    </row>
    <row r="42" spans="2:8" x14ac:dyDescent="0.2">
      <c r="B42" s="25" t="s">
        <v>321</v>
      </c>
      <c r="C42" s="25" t="s">
        <v>322</v>
      </c>
      <c r="D42" s="25" t="s">
        <v>323</v>
      </c>
      <c r="E42" s="28">
        <v>9553</v>
      </c>
      <c r="F42" s="26">
        <v>236.197925</v>
      </c>
      <c r="G42" s="27">
        <v>0.88657131823768298</v>
      </c>
      <c r="H42" s="29"/>
    </row>
    <row r="43" spans="2:8" x14ac:dyDescent="0.2">
      <c r="B43" s="25" t="s">
        <v>331</v>
      </c>
      <c r="C43" s="25" t="s">
        <v>332</v>
      </c>
      <c r="D43" s="25" t="s">
        <v>96</v>
      </c>
      <c r="E43" s="28">
        <v>9903</v>
      </c>
      <c r="F43" s="26">
        <v>231.205341</v>
      </c>
      <c r="G43" s="27">
        <v>0.86783160332150699</v>
      </c>
      <c r="H43" s="29"/>
    </row>
    <row r="44" spans="2:8" x14ac:dyDescent="0.2">
      <c r="B44" s="25" t="s">
        <v>266</v>
      </c>
      <c r="C44" s="25" t="s">
        <v>267</v>
      </c>
      <c r="D44" s="25" t="s">
        <v>129</v>
      </c>
      <c r="E44" s="28">
        <v>5157</v>
      </c>
      <c r="F44" s="26">
        <v>225.15461999999999</v>
      </c>
      <c r="G44" s="27">
        <v>0.84512016039389204</v>
      </c>
      <c r="H44" s="29"/>
    </row>
    <row r="45" spans="2:8" x14ac:dyDescent="0.2">
      <c r="B45" s="25" t="s">
        <v>651</v>
      </c>
      <c r="C45" s="25" t="s">
        <v>652</v>
      </c>
      <c r="D45" s="25" t="s">
        <v>126</v>
      </c>
      <c r="E45" s="28">
        <v>19538</v>
      </c>
      <c r="F45" s="26">
        <v>221.75630000000001</v>
      </c>
      <c r="G45" s="27">
        <v>0.832364531646546</v>
      </c>
      <c r="H45" s="29"/>
    </row>
    <row r="46" spans="2:8" x14ac:dyDescent="0.2">
      <c r="B46" s="25" t="s">
        <v>45</v>
      </c>
      <c r="C46" s="25" t="s">
        <v>46</v>
      </c>
      <c r="D46" s="25" t="s">
        <v>47</v>
      </c>
      <c r="E46" s="28">
        <v>63152</v>
      </c>
      <c r="F46" s="26">
        <v>221.25303199999999</v>
      </c>
      <c r="G46" s="27">
        <v>0.83047551008047304</v>
      </c>
      <c r="H46" s="29"/>
    </row>
    <row r="47" spans="2:8" x14ac:dyDescent="0.2">
      <c r="B47" s="25" t="s">
        <v>653</v>
      </c>
      <c r="C47" s="25" t="s">
        <v>654</v>
      </c>
      <c r="D47" s="25" t="s">
        <v>218</v>
      </c>
      <c r="E47" s="28">
        <v>228265</v>
      </c>
      <c r="F47" s="26">
        <v>217.19414750000001</v>
      </c>
      <c r="G47" s="27">
        <v>0.81524044575152299</v>
      </c>
      <c r="H47" s="29"/>
    </row>
    <row r="48" spans="2:8" x14ac:dyDescent="0.2">
      <c r="B48" s="25" t="s">
        <v>655</v>
      </c>
      <c r="C48" s="25" t="s">
        <v>656</v>
      </c>
      <c r="D48" s="25" t="s">
        <v>80</v>
      </c>
      <c r="E48" s="28">
        <v>56033</v>
      </c>
      <c r="F48" s="26">
        <v>213.26159799999999</v>
      </c>
      <c r="G48" s="27">
        <v>0.80047958113236894</v>
      </c>
      <c r="H48" s="29"/>
    </row>
    <row r="49" spans="2:8" x14ac:dyDescent="0.2">
      <c r="B49" s="25" t="s">
        <v>311</v>
      </c>
      <c r="C49" s="25" t="s">
        <v>312</v>
      </c>
      <c r="D49" s="25" t="s">
        <v>60</v>
      </c>
      <c r="E49" s="28">
        <v>1224</v>
      </c>
      <c r="F49" s="26">
        <v>212.78016</v>
      </c>
      <c r="G49" s="27">
        <v>0.79867249869373302</v>
      </c>
      <c r="H49" s="29"/>
    </row>
    <row r="50" spans="2:8" x14ac:dyDescent="0.2">
      <c r="B50" s="25" t="s">
        <v>657</v>
      </c>
      <c r="C50" s="25" t="s">
        <v>658</v>
      </c>
      <c r="D50" s="25" t="s">
        <v>96</v>
      </c>
      <c r="E50" s="28">
        <v>3966</v>
      </c>
      <c r="F50" s="26">
        <v>204.78441000000001</v>
      </c>
      <c r="G50" s="27">
        <v>0.76866036959565198</v>
      </c>
      <c r="H50" s="29"/>
    </row>
    <row r="51" spans="2:8" x14ac:dyDescent="0.2">
      <c r="B51" s="25" t="s">
        <v>659</v>
      </c>
      <c r="C51" s="25" t="s">
        <v>660</v>
      </c>
      <c r="D51" s="25" t="s">
        <v>83</v>
      </c>
      <c r="E51" s="28">
        <v>58974</v>
      </c>
      <c r="F51" s="26">
        <v>201.071853</v>
      </c>
      <c r="G51" s="27">
        <v>0.75472524906687299</v>
      </c>
      <c r="H51" s="29"/>
    </row>
    <row r="52" spans="2:8" x14ac:dyDescent="0.2">
      <c r="B52" s="25" t="s">
        <v>661</v>
      </c>
      <c r="C52" s="25" t="s">
        <v>662</v>
      </c>
      <c r="D52" s="25" t="s">
        <v>215</v>
      </c>
      <c r="E52" s="28">
        <v>40315</v>
      </c>
      <c r="F52" s="26">
        <v>199.43830500000001</v>
      </c>
      <c r="G52" s="27">
        <v>0.74859371000375696</v>
      </c>
      <c r="H52" s="29"/>
    </row>
    <row r="53" spans="2:8" x14ac:dyDescent="0.2">
      <c r="B53" s="25" t="s">
        <v>63</v>
      </c>
      <c r="C53" s="25" t="s">
        <v>64</v>
      </c>
      <c r="D53" s="25" t="s">
        <v>65</v>
      </c>
      <c r="E53" s="28">
        <v>36884</v>
      </c>
      <c r="F53" s="26">
        <v>199.08139</v>
      </c>
      <c r="G53" s="27">
        <v>0.747254025914454</v>
      </c>
      <c r="H53" s="29"/>
    </row>
    <row r="54" spans="2:8" x14ac:dyDescent="0.2">
      <c r="B54" s="25" t="s">
        <v>663</v>
      </c>
      <c r="C54" s="25" t="s">
        <v>664</v>
      </c>
      <c r="D54" s="25" t="s">
        <v>80</v>
      </c>
      <c r="E54" s="28">
        <v>4530</v>
      </c>
      <c r="F54" s="26">
        <v>197.28149999999999</v>
      </c>
      <c r="G54" s="27">
        <v>0.74049812045938801</v>
      </c>
      <c r="H54" s="29"/>
    </row>
    <row r="55" spans="2:8" x14ac:dyDescent="0.2">
      <c r="B55" s="25" t="s">
        <v>665</v>
      </c>
      <c r="C55" s="25" t="s">
        <v>666</v>
      </c>
      <c r="D55" s="25" t="s">
        <v>27</v>
      </c>
      <c r="E55" s="28">
        <v>880</v>
      </c>
      <c r="F55" s="26">
        <v>196.636</v>
      </c>
      <c r="G55" s="27">
        <v>0.73807522963203398</v>
      </c>
      <c r="H55" s="29"/>
    </row>
    <row r="56" spans="2:8" x14ac:dyDescent="0.2">
      <c r="B56" s="25" t="s">
        <v>667</v>
      </c>
      <c r="C56" s="25" t="s">
        <v>668</v>
      </c>
      <c r="D56" s="25" t="s">
        <v>71</v>
      </c>
      <c r="E56" s="28">
        <v>8710</v>
      </c>
      <c r="F56" s="26">
        <v>187.64823999999999</v>
      </c>
      <c r="G56" s="27">
        <v>0.70433958089081905</v>
      </c>
      <c r="H56" s="29"/>
    </row>
    <row r="57" spans="2:8" x14ac:dyDescent="0.2">
      <c r="B57" s="25" t="s">
        <v>669</v>
      </c>
      <c r="C57" s="25" t="s">
        <v>670</v>
      </c>
      <c r="D57" s="25" t="s">
        <v>42</v>
      </c>
      <c r="E57" s="28">
        <v>23241</v>
      </c>
      <c r="F57" s="26">
        <v>187.29921899999999</v>
      </c>
      <c r="G57" s="27">
        <v>0.703029527010952</v>
      </c>
      <c r="H57" s="29"/>
    </row>
    <row r="58" spans="2:8" x14ac:dyDescent="0.2">
      <c r="B58" s="25" t="s">
        <v>671</v>
      </c>
      <c r="C58" s="25" t="s">
        <v>672</v>
      </c>
      <c r="D58" s="25" t="s">
        <v>96</v>
      </c>
      <c r="E58" s="28">
        <v>7454</v>
      </c>
      <c r="F58" s="26">
        <v>186.633252</v>
      </c>
      <c r="G58" s="27">
        <v>0.70052981309054996</v>
      </c>
      <c r="H58" s="29"/>
    </row>
    <row r="59" spans="2:8" x14ac:dyDescent="0.2">
      <c r="B59" s="25" t="s">
        <v>673</v>
      </c>
      <c r="C59" s="25" t="s">
        <v>674</v>
      </c>
      <c r="D59" s="25" t="s">
        <v>202</v>
      </c>
      <c r="E59" s="28">
        <v>184356</v>
      </c>
      <c r="F59" s="26">
        <v>186.19955999999999</v>
      </c>
      <c r="G59" s="27">
        <v>0.69890194574942399</v>
      </c>
      <c r="H59" s="29"/>
    </row>
    <row r="60" spans="2:8" x14ac:dyDescent="0.2">
      <c r="B60" s="25" t="s">
        <v>309</v>
      </c>
      <c r="C60" s="25" t="s">
        <v>310</v>
      </c>
      <c r="D60" s="25" t="s">
        <v>288</v>
      </c>
      <c r="E60" s="28">
        <v>4059</v>
      </c>
      <c r="F60" s="26">
        <v>180.82845</v>
      </c>
      <c r="G60" s="27">
        <v>0.67874142963523898</v>
      </c>
      <c r="H60" s="29"/>
    </row>
    <row r="61" spans="2:8" x14ac:dyDescent="0.2">
      <c r="B61" s="25" t="s">
        <v>675</v>
      </c>
      <c r="C61" s="25" t="s">
        <v>676</v>
      </c>
      <c r="D61" s="25" t="s">
        <v>215</v>
      </c>
      <c r="E61" s="28">
        <v>247875</v>
      </c>
      <c r="F61" s="26">
        <v>180.47778750000001</v>
      </c>
      <c r="G61" s="27">
        <v>0.67742521436839598</v>
      </c>
      <c r="H61" s="29"/>
    </row>
    <row r="62" spans="2:8" x14ac:dyDescent="0.2">
      <c r="B62" s="25" t="s">
        <v>677</v>
      </c>
      <c r="C62" s="25" t="s">
        <v>678</v>
      </c>
      <c r="D62" s="25" t="s">
        <v>93</v>
      </c>
      <c r="E62" s="28">
        <v>17281</v>
      </c>
      <c r="F62" s="26">
        <v>177.99430000000001</v>
      </c>
      <c r="G62" s="27">
        <v>0.66810341873153001</v>
      </c>
      <c r="H62" s="29"/>
    </row>
    <row r="63" spans="2:8" x14ac:dyDescent="0.2">
      <c r="B63" s="25" t="s">
        <v>291</v>
      </c>
      <c r="C63" s="25" t="s">
        <v>292</v>
      </c>
      <c r="D63" s="25" t="s">
        <v>96</v>
      </c>
      <c r="E63" s="28">
        <v>9138</v>
      </c>
      <c r="F63" s="26">
        <v>176.08926</v>
      </c>
      <c r="G63" s="27">
        <v>0.66095283168003305</v>
      </c>
      <c r="H63" s="29"/>
    </row>
    <row r="64" spans="2:8" x14ac:dyDescent="0.2">
      <c r="B64" s="25" t="s">
        <v>679</v>
      </c>
      <c r="C64" s="25" t="s">
        <v>680</v>
      </c>
      <c r="D64" s="25" t="s">
        <v>80</v>
      </c>
      <c r="E64" s="28">
        <v>8588</v>
      </c>
      <c r="F64" s="26">
        <v>175.53013200000001</v>
      </c>
      <c r="G64" s="27">
        <v>0.65885413903477097</v>
      </c>
      <c r="H64" s="29"/>
    </row>
    <row r="65" spans="2:8" x14ac:dyDescent="0.2">
      <c r="B65" s="25" t="s">
        <v>113</v>
      </c>
      <c r="C65" s="25" t="s">
        <v>114</v>
      </c>
      <c r="D65" s="25" t="s">
        <v>115</v>
      </c>
      <c r="E65" s="28">
        <v>227309</v>
      </c>
      <c r="F65" s="26">
        <v>173.98230860000001</v>
      </c>
      <c r="G65" s="27">
        <v>0.65304436813125</v>
      </c>
      <c r="H65" s="29"/>
    </row>
    <row r="66" spans="2:8" x14ac:dyDescent="0.2">
      <c r="B66" s="25" t="s">
        <v>681</v>
      </c>
      <c r="C66" s="25" t="s">
        <v>682</v>
      </c>
      <c r="D66" s="25" t="s">
        <v>93</v>
      </c>
      <c r="E66" s="28">
        <v>94122</v>
      </c>
      <c r="F66" s="26">
        <v>173.09977019999999</v>
      </c>
      <c r="G66" s="27">
        <v>0.64973175125418203</v>
      </c>
      <c r="H66" s="29"/>
    </row>
    <row r="67" spans="2:8" x14ac:dyDescent="0.2">
      <c r="B67" s="25" t="s">
        <v>275</v>
      </c>
      <c r="C67" s="25" t="s">
        <v>276</v>
      </c>
      <c r="D67" s="25" t="s">
        <v>36</v>
      </c>
      <c r="E67" s="28">
        <v>95076</v>
      </c>
      <c r="F67" s="26">
        <v>172.55343239999999</v>
      </c>
      <c r="G67" s="27">
        <v>0.64768106675494697</v>
      </c>
      <c r="H67" s="29"/>
    </row>
    <row r="68" spans="2:8" x14ac:dyDescent="0.2">
      <c r="B68" s="25" t="s">
        <v>683</v>
      </c>
      <c r="C68" s="25" t="s">
        <v>684</v>
      </c>
      <c r="D68" s="25" t="s">
        <v>96</v>
      </c>
      <c r="E68" s="28">
        <v>45840</v>
      </c>
      <c r="F68" s="26">
        <v>169.74552</v>
      </c>
      <c r="G68" s="27">
        <v>0.63714153895018699</v>
      </c>
      <c r="H68" s="29"/>
    </row>
    <row r="69" spans="2:8" x14ac:dyDescent="0.2">
      <c r="B69" s="25" t="s">
        <v>685</v>
      </c>
      <c r="C69" s="25" t="s">
        <v>686</v>
      </c>
      <c r="D69" s="25" t="s">
        <v>115</v>
      </c>
      <c r="E69" s="28">
        <v>9000</v>
      </c>
      <c r="F69" s="26">
        <v>169.56</v>
      </c>
      <c r="G69" s="27">
        <v>0.63644518773982295</v>
      </c>
      <c r="H69" s="29"/>
    </row>
    <row r="70" spans="2:8" x14ac:dyDescent="0.2">
      <c r="B70" s="25" t="s">
        <v>687</v>
      </c>
      <c r="C70" s="25" t="s">
        <v>688</v>
      </c>
      <c r="D70" s="25" t="s">
        <v>77</v>
      </c>
      <c r="E70" s="28">
        <v>16571</v>
      </c>
      <c r="F70" s="26">
        <v>168.36135999999999</v>
      </c>
      <c r="G70" s="27">
        <v>0.63194608028622201</v>
      </c>
      <c r="H70" s="29"/>
    </row>
    <row r="71" spans="2:8" x14ac:dyDescent="0.2">
      <c r="B71" s="25" t="s">
        <v>689</v>
      </c>
      <c r="C71" s="25" t="s">
        <v>690</v>
      </c>
      <c r="D71" s="25" t="s">
        <v>39</v>
      </c>
      <c r="E71" s="28">
        <v>134</v>
      </c>
      <c r="F71" s="26">
        <v>167.87520000000001</v>
      </c>
      <c r="G71" s="27">
        <v>0.63012127377247096</v>
      </c>
      <c r="H71" s="29"/>
    </row>
    <row r="72" spans="2:8" x14ac:dyDescent="0.2">
      <c r="B72" s="25" t="s">
        <v>69</v>
      </c>
      <c r="C72" s="25" t="s">
        <v>70</v>
      </c>
      <c r="D72" s="25" t="s">
        <v>71</v>
      </c>
      <c r="E72" s="28">
        <v>1570</v>
      </c>
      <c r="F72" s="26">
        <v>166.89099999999999</v>
      </c>
      <c r="G72" s="27">
        <v>0.62642706904391798</v>
      </c>
      <c r="H72" s="29"/>
    </row>
    <row r="73" spans="2:8" x14ac:dyDescent="0.2">
      <c r="B73" s="25" t="s">
        <v>691</v>
      </c>
      <c r="C73" s="25" t="s">
        <v>692</v>
      </c>
      <c r="D73" s="25" t="s">
        <v>39</v>
      </c>
      <c r="E73" s="28">
        <v>7019</v>
      </c>
      <c r="F73" s="26">
        <v>166.70124999999999</v>
      </c>
      <c r="G73" s="27">
        <v>0.62571484048545101</v>
      </c>
      <c r="H73" s="29"/>
    </row>
    <row r="74" spans="2:8" x14ac:dyDescent="0.2">
      <c r="B74" s="25" t="s">
        <v>693</v>
      </c>
      <c r="C74" s="25" t="s">
        <v>694</v>
      </c>
      <c r="D74" s="25" t="s">
        <v>126</v>
      </c>
      <c r="E74" s="28">
        <v>11094</v>
      </c>
      <c r="F74" s="26">
        <v>164.40198599999999</v>
      </c>
      <c r="G74" s="27">
        <v>0.61708452963298899</v>
      </c>
      <c r="H74" s="29"/>
    </row>
    <row r="75" spans="2:8" x14ac:dyDescent="0.2">
      <c r="B75" s="25" t="s">
        <v>695</v>
      </c>
      <c r="C75" s="25" t="s">
        <v>696</v>
      </c>
      <c r="D75" s="25" t="s">
        <v>249</v>
      </c>
      <c r="E75" s="28">
        <v>35869</v>
      </c>
      <c r="F75" s="26">
        <v>160.92626849999999</v>
      </c>
      <c r="G75" s="27">
        <v>0.60403838858074799</v>
      </c>
      <c r="H75" s="29"/>
    </row>
    <row r="76" spans="2:8" x14ac:dyDescent="0.2">
      <c r="B76" s="25" t="s">
        <v>697</v>
      </c>
      <c r="C76" s="25" t="s">
        <v>698</v>
      </c>
      <c r="D76" s="25" t="s">
        <v>77</v>
      </c>
      <c r="E76" s="28">
        <v>14999</v>
      </c>
      <c r="F76" s="26">
        <v>160.48929999999999</v>
      </c>
      <c r="G76" s="27">
        <v>0.60239822286348599</v>
      </c>
      <c r="H76" s="29"/>
    </row>
    <row r="77" spans="2:8" x14ac:dyDescent="0.2">
      <c r="B77" s="25" t="s">
        <v>699</v>
      </c>
      <c r="C77" s="25" t="s">
        <v>700</v>
      </c>
      <c r="D77" s="25" t="s">
        <v>215</v>
      </c>
      <c r="E77" s="28">
        <v>12507</v>
      </c>
      <c r="F77" s="26">
        <v>155.824713</v>
      </c>
      <c r="G77" s="27">
        <v>0.58488964802895105</v>
      </c>
      <c r="H77" s="29"/>
    </row>
    <row r="78" spans="2:8" x14ac:dyDescent="0.2">
      <c r="B78" s="25" t="s">
        <v>701</v>
      </c>
      <c r="C78" s="25" t="s">
        <v>702</v>
      </c>
      <c r="D78" s="25" t="s">
        <v>36</v>
      </c>
      <c r="E78" s="28">
        <v>20607</v>
      </c>
      <c r="F78" s="26">
        <v>154.016718</v>
      </c>
      <c r="G78" s="27">
        <v>0.57810332037379897</v>
      </c>
      <c r="H78" s="29"/>
    </row>
    <row r="79" spans="2:8" x14ac:dyDescent="0.2">
      <c r="B79" s="25" t="s">
        <v>703</v>
      </c>
      <c r="C79" s="25" t="s">
        <v>704</v>
      </c>
      <c r="D79" s="25" t="s">
        <v>599</v>
      </c>
      <c r="E79" s="28">
        <v>8665</v>
      </c>
      <c r="F79" s="26">
        <v>152.78994499999999</v>
      </c>
      <c r="G79" s="27">
        <v>0.57349861541803604</v>
      </c>
      <c r="H79" s="29"/>
    </row>
    <row r="80" spans="2:8" x14ac:dyDescent="0.2">
      <c r="B80" s="25" t="s">
        <v>705</v>
      </c>
      <c r="C80" s="25" t="s">
        <v>706</v>
      </c>
      <c r="D80" s="25" t="s">
        <v>707</v>
      </c>
      <c r="E80" s="28">
        <v>415</v>
      </c>
      <c r="F80" s="26">
        <v>150.99775</v>
      </c>
      <c r="G80" s="27">
        <v>0.56677159322387805</v>
      </c>
      <c r="H80" s="29"/>
    </row>
    <row r="81" spans="2:8" x14ac:dyDescent="0.2">
      <c r="B81" s="25" t="s">
        <v>708</v>
      </c>
      <c r="C81" s="25" t="s">
        <v>709</v>
      </c>
      <c r="D81" s="25" t="s">
        <v>60</v>
      </c>
      <c r="E81" s="28">
        <v>6312</v>
      </c>
      <c r="F81" s="26">
        <v>149.872128</v>
      </c>
      <c r="G81" s="27">
        <v>0.56254655957729804</v>
      </c>
      <c r="H81" s="29"/>
    </row>
    <row r="82" spans="2:8" x14ac:dyDescent="0.2">
      <c r="B82" s="25" t="s">
        <v>710</v>
      </c>
      <c r="C82" s="25" t="s">
        <v>711</v>
      </c>
      <c r="D82" s="25" t="s">
        <v>80</v>
      </c>
      <c r="E82" s="28">
        <v>56173</v>
      </c>
      <c r="F82" s="26">
        <v>148.85845</v>
      </c>
      <c r="G82" s="27">
        <v>0.558741708875377</v>
      </c>
      <c r="H82" s="29"/>
    </row>
    <row r="83" spans="2:8" x14ac:dyDescent="0.2">
      <c r="B83" s="25" t="s">
        <v>712</v>
      </c>
      <c r="C83" s="25" t="s">
        <v>713</v>
      </c>
      <c r="D83" s="25" t="s">
        <v>599</v>
      </c>
      <c r="E83" s="28">
        <v>38812</v>
      </c>
      <c r="F83" s="26">
        <v>147.52441200000001</v>
      </c>
      <c r="G83" s="27">
        <v>0.55373438364913297</v>
      </c>
      <c r="H83" s="29"/>
    </row>
    <row r="84" spans="2:8" x14ac:dyDescent="0.2">
      <c r="B84" s="25" t="s">
        <v>714</v>
      </c>
      <c r="C84" s="25" t="s">
        <v>715</v>
      </c>
      <c r="D84" s="25" t="s">
        <v>288</v>
      </c>
      <c r="E84" s="28">
        <v>4234</v>
      </c>
      <c r="F84" s="26">
        <v>146.11534</v>
      </c>
      <c r="G84" s="27">
        <v>0.54844541753932496</v>
      </c>
      <c r="H84" s="29"/>
    </row>
    <row r="85" spans="2:8" x14ac:dyDescent="0.2">
      <c r="B85" s="25" t="s">
        <v>716</v>
      </c>
      <c r="C85" s="25" t="s">
        <v>717</v>
      </c>
      <c r="D85" s="25" t="s">
        <v>126</v>
      </c>
      <c r="E85" s="28">
        <v>8895</v>
      </c>
      <c r="F85" s="26">
        <v>144.855075</v>
      </c>
      <c r="G85" s="27">
        <v>0.54371500002029405</v>
      </c>
      <c r="H85" s="29"/>
    </row>
    <row r="86" spans="2:8" x14ac:dyDescent="0.2">
      <c r="B86" s="25" t="s">
        <v>718</v>
      </c>
      <c r="C86" s="25" t="s">
        <v>719</v>
      </c>
      <c r="D86" s="25" t="s">
        <v>80</v>
      </c>
      <c r="E86" s="28">
        <v>43523</v>
      </c>
      <c r="F86" s="26">
        <v>141.3844655</v>
      </c>
      <c r="G86" s="27">
        <v>0.53068803189810099</v>
      </c>
      <c r="H86" s="29"/>
    </row>
    <row r="87" spans="2:8" x14ac:dyDescent="0.2">
      <c r="B87" s="25" t="s">
        <v>720</v>
      </c>
      <c r="C87" s="25" t="s">
        <v>721</v>
      </c>
      <c r="D87" s="25" t="s">
        <v>272</v>
      </c>
      <c r="E87" s="28">
        <v>49283</v>
      </c>
      <c r="F87" s="26">
        <v>140.21013500000001</v>
      </c>
      <c r="G87" s="27">
        <v>0.52628017040045305</v>
      </c>
      <c r="H87" s="29"/>
    </row>
    <row r="88" spans="2:8" x14ac:dyDescent="0.2">
      <c r="B88" s="25" t="s">
        <v>722</v>
      </c>
      <c r="C88" s="25" t="s">
        <v>723</v>
      </c>
      <c r="D88" s="25" t="s">
        <v>39</v>
      </c>
      <c r="E88" s="28">
        <v>11966</v>
      </c>
      <c r="F88" s="26">
        <v>140.00219999999999</v>
      </c>
      <c r="G88" s="27">
        <v>0.52549968425918903</v>
      </c>
      <c r="H88" s="29"/>
    </row>
    <row r="89" spans="2:8" x14ac:dyDescent="0.2">
      <c r="B89" s="25" t="s">
        <v>724</v>
      </c>
      <c r="C89" s="25" t="s">
        <v>725</v>
      </c>
      <c r="D89" s="25" t="s">
        <v>218</v>
      </c>
      <c r="E89" s="28">
        <v>39238</v>
      </c>
      <c r="F89" s="26">
        <v>139.922708</v>
      </c>
      <c r="G89" s="27">
        <v>0.52520131022720196</v>
      </c>
      <c r="H89" s="29"/>
    </row>
    <row r="90" spans="2:8" x14ac:dyDescent="0.2">
      <c r="B90" s="25" t="s">
        <v>99</v>
      </c>
      <c r="C90" s="25" t="s">
        <v>100</v>
      </c>
      <c r="D90" s="25" t="s">
        <v>77</v>
      </c>
      <c r="E90" s="28">
        <v>25275</v>
      </c>
      <c r="F90" s="26">
        <v>139.8086625</v>
      </c>
      <c r="G90" s="27">
        <v>0.52477323928088004</v>
      </c>
      <c r="H90" s="29"/>
    </row>
    <row r="91" spans="2:8" x14ac:dyDescent="0.2">
      <c r="B91" s="25" t="s">
        <v>726</v>
      </c>
      <c r="C91" s="25" t="s">
        <v>727</v>
      </c>
      <c r="D91" s="25" t="s">
        <v>27</v>
      </c>
      <c r="E91" s="28">
        <v>2753</v>
      </c>
      <c r="F91" s="26">
        <v>139.74227999999999</v>
      </c>
      <c r="G91" s="27">
        <v>0.52452407189072203</v>
      </c>
      <c r="H91" s="29"/>
    </row>
    <row r="92" spans="2:8" x14ac:dyDescent="0.2">
      <c r="B92" s="25" t="s">
        <v>728</v>
      </c>
      <c r="C92" s="25" t="s">
        <v>729</v>
      </c>
      <c r="D92" s="25" t="s">
        <v>65</v>
      </c>
      <c r="E92" s="28">
        <v>7863</v>
      </c>
      <c r="F92" s="26">
        <v>138.247266</v>
      </c>
      <c r="G92" s="27">
        <v>0.518912521608205</v>
      </c>
      <c r="H92" s="29"/>
    </row>
    <row r="93" spans="2:8" x14ac:dyDescent="0.2">
      <c r="B93" s="25" t="s">
        <v>730</v>
      </c>
      <c r="C93" s="25" t="s">
        <v>731</v>
      </c>
      <c r="D93" s="25" t="s">
        <v>202</v>
      </c>
      <c r="E93" s="28">
        <v>60298</v>
      </c>
      <c r="F93" s="26">
        <v>137.32869500000001</v>
      </c>
      <c r="G93" s="27">
        <v>0.51546465599988101</v>
      </c>
      <c r="H93" s="29"/>
    </row>
    <row r="94" spans="2:8" x14ac:dyDescent="0.2">
      <c r="B94" s="25" t="s">
        <v>124</v>
      </c>
      <c r="C94" s="25" t="s">
        <v>125</v>
      </c>
      <c r="D94" s="25" t="s">
        <v>126</v>
      </c>
      <c r="E94" s="28">
        <v>7741</v>
      </c>
      <c r="F94" s="26">
        <v>136.68283700000001</v>
      </c>
      <c r="G94" s="27">
        <v>0.51304042141588002</v>
      </c>
      <c r="H94" s="29"/>
    </row>
    <row r="95" spans="2:8" x14ac:dyDescent="0.2">
      <c r="B95" s="25" t="s">
        <v>732</v>
      </c>
      <c r="C95" s="25" t="s">
        <v>733</v>
      </c>
      <c r="D95" s="25" t="s">
        <v>77</v>
      </c>
      <c r="E95" s="28">
        <v>8532</v>
      </c>
      <c r="F95" s="26">
        <v>129.51576</v>
      </c>
      <c r="G95" s="27">
        <v>0.48613872486710202</v>
      </c>
      <c r="H95" s="29"/>
    </row>
    <row r="96" spans="2:8" x14ac:dyDescent="0.2">
      <c r="B96" s="25" t="s">
        <v>734</v>
      </c>
      <c r="C96" s="25" t="s">
        <v>735</v>
      </c>
      <c r="D96" s="25" t="s">
        <v>112</v>
      </c>
      <c r="E96" s="28">
        <v>7727</v>
      </c>
      <c r="F96" s="26">
        <v>127.974574</v>
      </c>
      <c r="G96" s="27">
        <v>0.48035386751211301</v>
      </c>
      <c r="H96" s="29"/>
    </row>
    <row r="97" spans="2:8" x14ac:dyDescent="0.2">
      <c r="B97" s="25" t="s">
        <v>268</v>
      </c>
      <c r="C97" s="25" t="s">
        <v>269</v>
      </c>
      <c r="D97" s="25" t="s">
        <v>93</v>
      </c>
      <c r="E97" s="28">
        <v>11869</v>
      </c>
      <c r="F97" s="26">
        <v>126.9983</v>
      </c>
      <c r="G97" s="27">
        <v>0.47668941310532098</v>
      </c>
      <c r="H97" s="29"/>
    </row>
    <row r="98" spans="2:8" x14ac:dyDescent="0.2">
      <c r="B98" s="25" t="s">
        <v>736</v>
      </c>
      <c r="C98" s="25" t="s">
        <v>737</v>
      </c>
      <c r="D98" s="25" t="s">
        <v>39</v>
      </c>
      <c r="E98" s="28">
        <v>29924</v>
      </c>
      <c r="F98" s="26">
        <v>123.466424</v>
      </c>
      <c r="G98" s="27">
        <v>0.46343248055109998</v>
      </c>
      <c r="H98" s="29"/>
    </row>
    <row r="99" spans="2:8" x14ac:dyDescent="0.2">
      <c r="B99" s="25" t="s">
        <v>738</v>
      </c>
      <c r="C99" s="25" t="s">
        <v>739</v>
      </c>
      <c r="D99" s="25" t="s">
        <v>65</v>
      </c>
      <c r="E99" s="28">
        <v>5325</v>
      </c>
      <c r="F99" s="26">
        <v>123.00749999999999</v>
      </c>
      <c r="G99" s="27">
        <v>0.46170990464087203</v>
      </c>
      <c r="H99" s="29"/>
    </row>
    <row r="100" spans="2:8" x14ac:dyDescent="0.2">
      <c r="B100" s="25" t="s">
        <v>740</v>
      </c>
      <c r="C100" s="25" t="s">
        <v>741</v>
      </c>
      <c r="D100" s="25" t="s">
        <v>107</v>
      </c>
      <c r="E100" s="28">
        <v>17582</v>
      </c>
      <c r="F100" s="26">
        <v>122.572913</v>
      </c>
      <c r="G100" s="27">
        <v>0.46007867790812601</v>
      </c>
      <c r="H100" s="29"/>
    </row>
    <row r="101" spans="2:8" x14ac:dyDescent="0.2">
      <c r="B101" s="25" t="s">
        <v>742</v>
      </c>
      <c r="C101" s="25" t="s">
        <v>743</v>
      </c>
      <c r="D101" s="25" t="s">
        <v>323</v>
      </c>
      <c r="E101" s="28">
        <v>2775</v>
      </c>
      <c r="F101" s="26">
        <v>122.247075</v>
      </c>
      <c r="G101" s="27">
        <v>0.45885564165498399</v>
      </c>
      <c r="H101" s="29"/>
    </row>
    <row r="102" spans="2:8" x14ac:dyDescent="0.2">
      <c r="B102" s="25" t="s">
        <v>744</v>
      </c>
      <c r="C102" s="25" t="s">
        <v>745</v>
      </c>
      <c r="D102" s="25" t="s">
        <v>30</v>
      </c>
      <c r="E102" s="28">
        <v>73692</v>
      </c>
      <c r="F102" s="26">
        <v>120.9506796</v>
      </c>
      <c r="G102" s="27">
        <v>0.45398960831140101</v>
      </c>
      <c r="H102" s="29"/>
    </row>
    <row r="103" spans="2:8" x14ac:dyDescent="0.2">
      <c r="B103" s="25" t="s">
        <v>746</v>
      </c>
      <c r="C103" s="25" t="s">
        <v>747</v>
      </c>
      <c r="D103" s="25" t="s">
        <v>93</v>
      </c>
      <c r="E103" s="28">
        <v>3847</v>
      </c>
      <c r="F103" s="26">
        <v>120.66884899999999</v>
      </c>
      <c r="G103" s="27">
        <v>0.45293175428257398</v>
      </c>
      <c r="H103" s="29"/>
    </row>
    <row r="104" spans="2:8" x14ac:dyDescent="0.2">
      <c r="B104" s="25" t="s">
        <v>748</v>
      </c>
      <c r="C104" s="25" t="s">
        <v>749</v>
      </c>
      <c r="D104" s="25" t="s">
        <v>83</v>
      </c>
      <c r="E104" s="28">
        <v>25411</v>
      </c>
      <c r="F104" s="26">
        <v>120.1050915</v>
      </c>
      <c r="G104" s="27">
        <v>0.45081568476188999</v>
      </c>
      <c r="H104" s="29"/>
    </row>
    <row r="105" spans="2:8" x14ac:dyDescent="0.2">
      <c r="B105" s="25" t="s">
        <v>750</v>
      </c>
      <c r="C105" s="25" t="s">
        <v>751</v>
      </c>
      <c r="D105" s="25" t="s">
        <v>30</v>
      </c>
      <c r="E105" s="28">
        <v>25827</v>
      </c>
      <c r="F105" s="26">
        <v>117.951909</v>
      </c>
      <c r="G105" s="27">
        <v>0.44273369230818299</v>
      </c>
      <c r="H105" s="29"/>
    </row>
    <row r="106" spans="2:8" x14ac:dyDescent="0.2">
      <c r="B106" s="25" t="s">
        <v>752</v>
      </c>
      <c r="C106" s="25" t="s">
        <v>753</v>
      </c>
      <c r="D106" s="25" t="s">
        <v>33</v>
      </c>
      <c r="E106" s="28">
        <v>26098</v>
      </c>
      <c r="F106" s="26">
        <v>115.822924</v>
      </c>
      <c r="G106" s="27">
        <v>0.43474252541728697</v>
      </c>
      <c r="H106" s="29"/>
    </row>
    <row r="107" spans="2:8" x14ac:dyDescent="0.2">
      <c r="B107" s="25" t="s">
        <v>754</v>
      </c>
      <c r="C107" s="25" t="s">
        <v>755</v>
      </c>
      <c r="D107" s="25" t="s">
        <v>77</v>
      </c>
      <c r="E107" s="28">
        <v>6715</v>
      </c>
      <c r="F107" s="26">
        <v>115.733025</v>
      </c>
      <c r="G107" s="27">
        <v>0.43440508860475702</v>
      </c>
      <c r="H107" s="29"/>
    </row>
    <row r="108" spans="2:8" x14ac:dyDescent="0.2">
      <c r="B108" s="25" t="s">
        <v>756</v>
      </c>
      <c r="C108" s="25" t="s">
        <v>757</v>
      </c>
      <c r="D108" s="25" t="s">
        <v>80</v>
      </c>
      <c r="E108" s="28">
        <v>19543</v>
      </c>
      <c r="F108" s="26">
        <v>112.9683115</v>
      </c>
      <c r="G108" s="27">
        <v>0.42402770831132502</v>
      </c>
      <c r="H108" s="29"/>
    </row>
    <row r="109" spans="2:8" x14ac:dyDescent="0.2">
      <c r="B109" s="25" t="s">
        <v>297</v>
      </c>
      <c r="C109" s="25" t="s">
        <v>298</v>
      </c>
      <c r="D109" s="25" t="s">
        <v>39</v>
      </c>
      <c r="E109" s="28">
        <v>5285</v>
      </c>
      <c r="F109" s="26">
        <v>111.88345</v>
      </c>
      <c r="G109" s="27">
        <v>0.41995566961682601</v>
      </c>
      <c r="H109" s="29"/>
    </row>
    <row r="110" spans="2:8" x14ac:dyDescent="0.2">
      <c r="B110" s="25" t="s">
        <v>758</v>
      </c>
      <c r="C110" s="25" t="s">
        <v>759</v>
      </c>
      <c r="D110" s="25" t="s">
        <v>288</v>
      </c>
      <c r="E110" s="28">
        <v>8043</v>
      </c>
      <c r="F110" s="26">
        <v>110.221272</v>
      </c>
      <c r="G110" s="27">
        <v>0.413716667556983</v>
      </c>
      <c r="H110" s="29"/>
    </row>
    <row r="111" spans="2:8" x14ac:dyDescent="0.2">
      <c r="B111" s="25" t="s">
        <v>760</v>
      </c>
      <c r="C111" s="25" t="s">
        <v>761</v>
      </c>
      <c r="D111" s="25" t="s">
        <v>96</v>
      </c>
      <c r="E111" s="28">
        <v>2999</v>
      </c>
      <c r="F111" s="26">
        <v>108.58779199999999</v>
      </c>
      <c r="G111" s="27">
        <v>0.40758538373255898</v>
      </c>
      <c r="H111" s="29"/>
    </row>
    <row r="112" spans="2:8" x14ac:dyDescent="0.2">
      <c r="B112" s="25" t="s">
        <v>762</v>
      </c>
      <c r="C112" s="25" t="s">
        <v>763</v>
      </c>
      <c r="D112" s="25" t="s">
        <v>272</v>
      </c>
      <c r="E112" s="28">
        <v>18243</v>
      </c>
      <c r="F112" s="26">
        <v>108.34517700000001</v>
      </c>
      <c r="G112" s="27">
        <v>0.40667472585792203</v>
      </c>
      <c r="H112" s="29"/>
    </row>
    <row r="113" spans="2:8" x14ac:dyDescent="0.2">
      <c r="B113" s="25" t="s">
        <v>764</v>
      </c>
      <c r="C113" s="25" t="s">
        <v>765</v>
      </c>
      <c r="D113" s="25" t="s">
        <v>42</v>
      </c>
      <c r="E113" s="28">
        <v>133910</v>
      </c>
      <c r="F113" s="26">
        <v>106.284367</v>
      </c>
      <c r="G113" s="27">
        <v>0.39893945452419899</v>
      </c>
      <c r="H113" s="29"/>
    </row>
    <row r="114" spans="2:8" x14ac:dyDescent="0.2">
      <c r="B114" s="25" t="s">
        <v>766</v>
      </c>
      <c r="C114" s="25" t="s">
        <v>767</v>
      </c>
      <c r="D114" s="25" t="s">
        <v>80</v>
      </c>
      <c r="E114" s="28">
        <v>19774</v>
      </c>
      <c r="F114" s="26">
        <v>104.841748</v>
      </c>
      <c r="G114" s="27">
        <v>0.39352456940806302</v>
      </c>
      <c r="H114" s="29"/>
    </row>
    <row r="115" spans="2:8" x14ac:dyDescent="0.2">
      <c r="B115" s="25" t="s">
        <v>768</v>
      </c>
      <c r="C115" s="25" t="s">
        <v>769</v>
      </c>
      <c r="D115" s="25" t="s">
        <v>93</v>
      </c>
      <c r="E115" s="28">
        <v>10440</v>
      </c>
      <c r="F115" s="26">
        <v>103.7736</v>
      </c>
      <c r="G115" s="27">
        <v>0.389515265006117</v>
      </c>
      <c r="H115" s="29"/>
    </row>
    <row r="116" spans="2:8" x14ac:dyDescent="0.2">
      <c r="B116" s="25" t="s">
        <v>770</v>
      </c>
      <c r="C116" s="25" t="s">
        <v>771</v>
      </c>
      <c r="D116" s="25" t="s">
        <v>42</v>
      </c>
      <c r="E116" s="28">
        <v>79614</v>
      </c>
      <c r="F116" s="26">
        <v>103.68927360000001</v>
      </c>
      <c r="G116" s="27">
        <v>0.38919874500446899</v>
      </c>
      <c r="H116" s="29"/>
    </row>
    <row r="117" spans="2:8" x14ac:dyDescent="0.2">
      <c r="B117" s="25" t="s">
        <v>772</v>
      </c>
      <c r="C117" s="25" t="s">
        <v>773</v>
      </c>
      <c r="D117" s="25" t="s">
        <v>39</v>
      </c>
      <c r="E117" s="28">
        <v>2648</v>
      </c>
      <c r="F117" s="26">
        <v>103.19520799999999</v>
      </c>
      <c r="G117" s="27">
        <v>0.38734426474056399</v>
      </c>
      <c r="H117" s="29"/>
    </row>
    <row r="118" spans="2:8" x14ac:dyDescent="0.2">
      <c r="B118" s="25" t="s">
        <v>774</v>
      </c>
      <c r="C118" s="25" t="s">
        <v>775</v>
      </c>
      <c r="D118" s="25" t="s">
        <v>234</v>
      </c>
      <c r="E118" s="28">
        <v>22703</v>
      </c>
      <c r="F118" s="26">
        <v>101.59592499999999</v>
      </c>
      <c r="G118" s="27">
        <v>0.38134133970409201</v>
      </c>
      <c r="H118" s="29"/>
    </row>
    <row r="119" spans="2:8" x14ac:dyDescent="0.2">
      <c r="B119" s="25" t="s">
        <v>776</v>
      </c>
      <c r="C119" s="25" t="s">
        <v>777</v>
      </c>
      <c r="D119" s="25" t="s">
        <v>288</v>
      </c>
      <c r="E119" s="28">
        <v>2554</v>
      </c>
      <c r="F119" s="26">
        <v>98.814260000000004</v>
      </c>
      <c r="G119" s="27">
        <v>0.370900331782682</v>
      </c>
      <c r="H119" s="29"/>
    </row>
    <row r="120" spans="2:8" x14ac:dyDescent="0.2">
      <c r="B120" s="25" t="s">
        <v>778</v>
      </c>
      <c r="C120" s="25" t="s">
        <v>779</v>
      </c>
      <c r="D120" s="25" t="s">
        <v>80</v>
      </c>
      <c r="E120" s="28">
        <v>17409</v>
      </c>
      <c r="F120" s="26">
        <v>95.157594000000003</v>
      </c>
      <c r="G120" s="27">
        <v>0.357174998691907</v>
      </c>
      <c r="H120" s="29"/>
    </row>
    <row r="121" spans="2:8" x14ac:dyDescent="0.2">
      <c r="B121" s="25" t="s">
        <v>780</v>
      </c>
      <c r="C121" s="25" t="s">
        <v>781</v>
      </c>
      <c r="D121" s="25" t="s">
        <v>96</v>
      </c>
      <c r="E121" s="28">
        <v>343</v>
      </c>
      <c r="F121" s="26">
        <v>93.038749999999993</v>
      </c>
      <c r="G121" s="27">
        <v>0.34922189614784399</v>
      </c>
      <c r="H121" s="29"/>
    </row>
    <row r="122" spans="2:8" x14ac:dyDescent="0.2">
      <c r="B122" s="25" t="s">
        <v>782</v>
      </c>
      <c r="C122" s="25" t="s">
        <v>783</v>
      </c>
      <c r="D122" s="25" t="s">
        <v>30</v>
      </c>
      <c r="E122" s="28">
        <v>19839</v>
      </c>
      <c r="F122" s="26">
        <v>90.346806000000001</v>
      </c>
      <c r="G122" s="27">
        <v>0.33911765691415002</v>
      </c>
      <c r="H122" s="29"/>
    </row>
    <row r="123" spans="2:8" x14ac:dyDescent="0.2">
      <c r="B123" s="25" t="s">
        <v>784</v>
      </c>
      <c r="C123" s="25" t="s">
        <v>785</v>
      </c>
      <c r="D123" s="25" t="s">
        <v>27</v>
      </c>
      <c r="E123" s="28">
        <v>5233</v>
      </c>
      <c r="F123" s="26">
        <v>88.108020999999994</v>
      </c>
      <c r="G123" s="27">
        <v>0.33071435460444198</v>
      </c>
      <c r="H123" s="29"/>
    </row>
    <row r="124" spans="2:8" x14ac:dyDescent="0.2">
      <c r="B124" s="25" t="s">
        <v>786</v>
      </c>
      <c r="C124" s="25" t="s">
        <v>787</v>
      </c>
      <c r="D124" s="25" t="s">
        <v>323</v>
      </c>
      <c r="E124" s="28">
        <v>1385</v>
      </c>
      <c r="F124" s="26">
        <v>87.573549999999997</v>
      </c>
      <c r="G124" s="27">
        <v>0.32870821225992403</v>
      </c>
      <c r="H124" s="29"/>
    </row>
    <row r="125" spans="2:8" x14ac:dyDescent="0.2">
      <c r="B125" s="25" t="s">
        <v>788</v>
      </c>
      <c r="C125" s="25" t="s">
        <v>789</v>
      </c>
      <c r="D125" s="25" t="s">
        <v>80</v>
      </c>
      <c r="E125" s="28">
        <v>13964</v>
      </c>
      <c r="F125" s="26">
        <v>86.758331999999996</v>
      </c>
      <c r="G125" s="27">
        <v>0.32564828319022099</v>
      </c>
      <c r="H125" s="29"/>
    </row>
    <row r="126" spans="2:8" x14ac:dyDescent="0.2">
      <c r="B126" s="25" t="s">
        <v>790</v>
      </c>
      <c r="C126" s="25" t="s">
        <v>791</v>
      </c>
      <c r="D126" s="25" t="s">
        <v>33</v>
      </c>
      <c r="E126" s="28">
        <v>26121</v>
      </c>
      <c r="F126" s="26">
        <v>86.499691499999997</v>
      </c>
      <c r="G126" s="27">
        <v>0.32467747343804099</v>
      </c>
      <c r="H126" s="29"/>
    </row>
    <row r="127" spans="2:8" x14ac:dyDescent="0.2">
      <c r="B127" s="25" t="s">
        <v>792</v>
      </c>
      <c r="C127" s="25" t="s">
        <v>793</v>
      </c>
      <c r="D127" s="25" t="s">
        <v>60</v>
      </c>
      <c r="E127" s="28">
        <v>2549</v>
      </c>
      <c r="F127" s="26">
        <v>86.467178000000004</v>
      </c>
      <c r="G127" s="27">
        <v>0.32455543368449302</v>
      </c>
      <c r="H127" s="29"/>
    </row>
    <row r="128" spans="2:8" x14ac:dyDescent="0.2">
      <c r="B128" s="25" t="s">
        <v>794</v>
      </c>
      <c r="C128" s="25" t="s">
        <v>795</v>
      </c>
      <c r="D128" s="25" t="s">
        <v>77</v>
      </c>
      <c r="E128" s="28">
        <v>18764</v>
      </c>
      <c r="F128" s="26">
        <v>85.460638000000003</v>
      </c>
      <c r="G128" s="27">
        <v>0.32077737553830499</v>
      </c>
      <c r="H128" s="29"/>
    </row>
    <row r="129" spans="2:8" x14ac:dyDescent="0.2">
      <c r="B129" s="25" t="s">
        <v>796</v>
      </c>
      <c r="C129" s="25" t="s">
        <v>797</v>
      </c>
      <c r="D129" s="25" t="s">
        <v>616</v>
      </c>
      <c r="E129" s="28">
        <v>6361</v>
      </c>
      <c r="F129" s="26">
        <v>83.647149999999996</v>
      </c>
      <c r="G129" s="27">
        <v>0.313970429851681</v>
      </c>
      <c r="H129" s="29"/>
    </row>
    <row r="130" spans="2:8" x14ac:dyDescent="0.2">
      <c r="B130" s="25" t="s">
        <v>798</v>
      </c>
      <c r="C130" s="25" t="s">
        <v>799</v>
      </c>
      <c r="D130" s="25" t="s">
        <v>60</v>
      </c>
      <c r="E130" s="28">
        <v>9573</v>
      </c>
      <c r="F130" s="26">
        <v>83.294673000000003</v>
      </c>
      <c r="G130" s="27">
        <v>0.31264740384060002</v>
      </c>
      <c r="H130" s="29"/>
    </row>
    <row r="131" spans="2:8" x14ac:dyDescent="0.2">
      <c r="B131" s="25" t="s">
        <v>800</v>
      </c>
      <c r="C131" s="25" t="s">
        <v>801</v>
      </c>
      <c r="D131" s="25" t="s">
        <v>802</v>
      </c>
      <c r="E131" s="28">
        <v>22783</v>
      </c>
      <c r="F131" s="26">
        <v>82.702290000000005</v>
      </c>
      <c r="G131" s="27">
        <v>0.31042388821398498</v>
      </c>
      <c r="H131" s="29"/>
    </row>
    <row r="132" spans="2:8" x14ac:dyDescent="0.2">
      <c r="B132" s="25" t="s">
        <v>803</v>
      </c>
      <c r="C132" s="25" t="s">
        <v>804</v>
      </c>
      <c r="D132" s="25" t="s">
        <v>107</v>
      </c>
      <c r="E132" s="28">
        <v>4544</v>
      </c>
      <c r="F132" s="26">
        <v>81.401216000000005</v>
      </c>
      <c r="G132" s="27">
        <v>0.30554029369762797</v>
      </c>
      <c r="H132" s="29"/>
    </row>
    <row r="133" spans="2:8" x14ac:dyDescent="0.2">
      <c r="B133" s="25" t="s">
        <v>805</v>
      </c>
      <c r="C133" s="25" t="s">
        <v>806</v>
      </c>
      <c r="D133" s="25" t="s">
        <v>707</v>
      </c>
      <c r="E133" s="28">
        <v>7315</v>
      </c>
      <c r="F133" s="26">
        <v>80.706395000000001</v>
      </c>
      <c r="G133" s="27">
        <v>0.30293227599421602</v>
      </c>
      <c r="H133" s="29"/>
    </row>
    <row r="134" spans="2:8" x14ac:dyDescent="0.2">
      <c r="B134" s="25" t="s">
        <v>807</v>
      </c>
      <c r="C134" s="25" t="s">
        <v>808</v>
      </c>
      <c r="D134" s="25" t="s">
        <v>107</v>
      </c>
      <c r="E134" s="28">
        <v>5830</v>
      </c>
      <c r="F134" s="26">
        <v>79.579499999999996</v>
      </c>
      <c r="G134" s="27">
        <v>0.29870246412916501</v>
      </c>
      <c r="H134" s="29"/>
    </row>
    <row r="135" spans="2:8" x14ac:dyDescent="0.2">
      <c r="B135" s="25" t="s">
        <v>809</v>
      </c>
      <c r="C135" s="25" t="s">
        <v>810</v>
      </c>
      <c r="D135" s="25" t="s">
        <v>96</v>
      </c>
      <c r="E135" s="28">
        <v>2723</v>
      </c>
      <c r="F135" s="26">
        <v>75.408039000000002</v>
      </c>
      <c r="G135" s="27">
        <v>0.28304484276036102</v>
      </c>
      <c r="H135" s="29"/>
    </row>
    <row r="136" spans="2:8" x14ac:dyDescent="0.2">
      <c r="B136" s="25" t="s">
        <v>811</v>
      </c>
      <c r="C136" s="25" t="s">
        <v>812</v>
      </c>
      <c r="D136" s="25" t="s">
        <v>186</v>
      </c>
      <c r="E136" s="28">
        <v>37332</v>
      </c>
      <c r="F136" s="26">
        <v>75.321043200000005</v>
      </c>
      <c r="G136" s="27">
        <v>0.28271830313861301</v>
      </c>
      <c r="H136" s="29"/>
    </row>
    <row r="137" spans="2:8" x14ac:dyDescent="0.2">
      <c r="B137" s="25" t="s">
        <v>813</v>
      </c>
      <c r="C137" s="25" t="s">
        <v>814</v>
      </c>
      <c r="D137" s="25" t="s">
        <v>80</v>
      </c>
      <c r="E137" s="28">
        <v>1604</v>
      </c>
      <c r="F137" s="26">
        <v>71.390832000000003</v>
      </c>
      <c r="G137" s="27">
        <v>0.267966215352336</v>
      </c>
      <c r="H137" s="29"/>
    </row>
    <row r="138" spans="2:8" x14ac:dyDescent="0.2">
      <c r="B138" s="25" t="s">
        <v>815</v>
      </c>
      <c r="C138" s="25" t="s">
        <v>816</v>
      </c>
      <c r="D138" s="25" t="s">
        <v>112</v>
      </c>
      <c r="E138" s="28">
        <v>4946</v>
      </c>
      <c r="F138" s="26">
        <v>70.455770000000001</v>
      </c>
      <c r="G138" s="27">
        <v>0.26445645060747702</v>
      </c>
      <c r="H138" s="29"/>
    </row>
    <row r="139" spans="2:8" x14ac:dyDescent="0.2">
      <c r="B139" s="25" t="s">
        <v>817</v>
      </c>
      <c r="C139" s="25" t="s">
        <v>818</v>
      </c>
      <c r="D139" s="25" t="s">
        <v>221</v>
      </c>
      <c r="E139" s="28">
        <v>6061</v>
      </c>
      <c r="F139" s="26">
        <v>67.283161000000007</v>
      </c>
      <c r="G139" s="27">
        <v>0.25254803039852403</v>
      </c>
      <c r="H139" s="29"/>
    </row>
    <row r="140" spans="2:8" x14ac:dyDescent="0.2">
      <c r="B140" s="25" t="s">
        <v>819</v>
      </c>
      <c r="C140" s="25" t="s">
        <v>820</v>
      </c>
      <c r="D140" s="25" t="s">
        <v>215</v>
      </c>
      <c r="E140" s="28">
        <v>23946</v>
      </c>
      <c r="F140" s="26">
        <v>62.666682000000002</v>
      </c>
      <c r="G140" s="27">
        <v>0.235220029432188</v>
      </c>
      <c r="H140" s="29"/>
    </row>
    <row r="141" spans="2:8" x14ac:dyDescent="0.2">
      <c r="B141" s="25" t="s">
        <v>821</v>
      </c>
      <c r="C141" s="25" t="s">
        <v>822</v>
      </c>
      <c r="D141" s="25" t="s">
        <v>39</v>
      </c>
      <c r="E141" s="28">
        <v>2319</v>
      </c>
      <c r="F141" s="26">
        <v>61.604235000000003</v>
      </c>
      <c r="G141" s="27">
        <v>0.231232123791833</v>
      </c>
      <c r="H141" s="29"/>
    </row>
    <row r="142" spans="2:8" x14ac:dyDescent="0.2">
      <c r="B142" s="25" t="s">
        <v>823</v>
      </c>
      <c r="C142" s="25" t="s">
        <v>824</v>
      </c>
      <c r="D142" s="25" t="s">
        <v>96</v>
      </c>
      <c r="E142" s="28">
        <v>7097</v>
      </c>
      <c r="F142" s="26">
        <v>60.934842000000003</v>
      </c>
      <c r="G142" s="27">
        <v>0.22871955034552</v>
      </c>
      <c r="H142" s="29"/>
    </row>
    <row r="143" spans="2:8" x14ac:dyDescent="0.2">
      <c r="B143" s="25" t="s">
        <v>825</v>
      </c>
      <c r="C143" s="25" t="s">
        <v>826</v>
      </c>
      <c r="D143" s="25" t="s">
        <v>80</v>
      </c>
      <c r="E143" s="28">
        <v>72830</v>
      </c>
      <c r="F143" s="26">
        <v>59.720599999999997</v>
      </c>
      <c r="G143" s="27">
        <v>0.224161880625943</v>
      </c>
      <c r="H143" s="29"/>
    </row>
    <row r="144" spans="2:8" x14ac:dyDescent="0.2">
      <c r="B144" s="25" t="s">
        <v>329</v>
      </c>
      <c r="C144" s="25" t="s">
        <v>330</v>
      </c>
      <c r="D144" s="25" t="s">
        <v>283</v>
      </c>
      <c r="E144" s="28">
        <v>2186</v>
      </c>
      <c r="F144" s="26">
        <v>59.354272000000002</v>
      </c>
      <c r="G144" s="27">
        <v>0.22278686474522599</v>
      </c>
      <c r="H144" s="29"/>
    </row>
    <row r="145" spans="2:9" x14ac:dyDescent="0.2">
      <c r="B145" s="25" t="s">
        <v>827</v>
      </c>
      <c r="C145" s="25" t="s">
        <v>828</v>
      </c>
      <c r="D145" s="25" t="s">
        <v>829</v>
      </c>
      <c r="E145" s="28">
        <v>1817</v>
      </c>
      <c r="F145" s="26">
        <v>58.663662000000002</v>
      </c>
      <c r="G145" s="27">
        <v>0.220194653073222</v>
      </c>
      <c r="H145" s="29"/>
    </row>
    <row r="146" spans="2:9" x14ac:dyDescent="0.2">
      <c r="B146" s="25" t="s">
        <v>830</v>
      </c>
      <c r="C146" s="25" t="s">
        <v>831</v>
      </c>
      <c r="D146" s="25" t="s">
        <v>80</v>
      </c>
      <c r="E146" s="28">
        <v>52323</v>
      </c>
      <c r="F146" s="26">
        <v>58.434326400000003</v>
      </c>
      <c r="G146" s="27">
        <v>0.219333839561796</v>
      </c>
      <c r="H146" s="29"/>
    </row>
    <row r="147" spans="2:9" x14ac:dyDescent="0.2">
      <c r="B147" s="25" t="s">
        <v>832</v>
      </c>
      <c r="C147" s="25" t="s">
        <v>833</v>
      </c>
      <c r="D147" s="25" t="s">
        <v>215</v>
      </c>
      <c r="E147" s="28">
        <v>61091</v>
      </c>
      <c r="F147" s="26">
        <v>57.040666700000003</v>
      </c>
      <c r="G147" s="27">
        <v>0.214102723677083</v>
      </c>
      <c r="H147" s="29"/>
    </row>
    <row r="148" spans="2:9" x14ac:dyDescent="0.2">
      <c r="B148" s="25" t="s">
        <v>834</v>
      </c>
      <c r="C148" s="25" t="s">
        <v>835</v>
      </c>
      <c r="D148" s="25" t="s">
        <v>129</v>
      </c>
      <c r="E148" s="28">
        <v>4751</v>
      </c>
      <c r="F148" s="26">
        <v>55.021331000000004</v>
      </c>
      <c r="G148" s="27">
        <v>0.20652312655101401</v>
      </c>
      <c r="H148" s="29"/>
    </row>
    <row r="149" spans="2:9" x14ac:dyDescent="0.2">
      <c r="B149" s="25" t="s">
        <v>836</v>
      </c>
      <c r="C149" s="25" t="s">
        <v>837</v>
      </c>
      <c r="D149" s="25" t="s">
        <v>80</v>
      </c>
      <c r="E149" s="28">
        <v>33003</v>
      </c>
      <c r="F149" s="26">
        <v>54.976397400000003</v>
      </c>
      <c r="G149" s="27">
        <v>0.20635446782556099</v>
      </c>
      <c r="H149" s="29"/>
    </row>
    <row r="150" spans="2:9" x14ac:dyDescent="0.2">
      <c r="B150" s="25" t="s">
        <v>838</v>
      </c>
      <c r="C150" s="25" t="s">
        <v>839</v>
      </c>
      <c r="D150" s="25" t="s">
        <v>80</v>
      </c>
      <c r="E150" s="28">
        <v>8586</v>
      </c>
      <c r="F150" s="26">
        <v>53.237493000000001</v>
      </c>
      <c r="G150" s="27">
        <v>0.19982747244151</v>
      </c>
      <c r="H150" s="29"/>
    </row>
    <row r="151" spans="2:9" x14ac:dyDescent="0.2">
      <c r="B151" s="25" t="s">
        <v>840</v>
      </c>
      <c r="C151" s="25" t="s">
        <v>841</v>
      </c>
      <c r="D151" s="25" t="s">
        <v>842</v>
      </c>
      <c r="E151" s="28">
        <v>2688</v>
      </c>
      <c r="F151" s="26">
        <v>50.851584000000003</v>
      </c>
      <c r="G151" s="27">
        <v>0.190871938698675</v>
      </c>
      <c r="H151" s="29"/>
    </row>
    <row r="152" spans="2:9" x14ac:dyDescent="0.2">
      <c r="B152" s="25" t="s">
        <v>843</v>
      </c>
      <c r="C152" s="25" t="s">
        <v>844</v>
      </c>
      <c r="D152" s="25" t="s">
        <v>71</v>
      </c>
      <c r="E152" s="28">
        <v>9774</v>
      </c>
      <c r="F152" s="26">
        <v>48.293334000000002</v>
      </c>
      <c r="G152" s="27">
        <v>0.181269521256263</v>
      </c>
      <c r="H152" s="29"/>
    </row>
    <row r="153" spans="2:9" x14ac:dyDescent="0.2">
      <c r="B153" s="25" t="s">
        <v>845</v>
      </c>
      <c r="C153" s="25" t="s">
        <v>846</v>
      </c>
      <c r="D153" s="25" t="s">
        <v>65</v>
      </c>
      <c r="E153" s="28">
        <v>4097</v>
      </c>
      <c r="F153" s="26">
        <v>31.0532115</v>
      </c>
      <c r="G153" s="27">
        <v>0.116558545783451</v>
      </c>
      <c r="H153" s="29"/>
    </row>
    <row r="154" spans="2:9" x14ac:dyDescent="0.2">
      <c r="B154" s="25" t="s">
        <v>847</v>
      </c>
      <c r="C154" s="25" t="s">
        <v>848</v>
      </c>
      <c r="D154" s="25" t="s">
        <v>42</v>
      </c>
      <c r="E154" s="28">
        <v>96027</v>
      </c>
      <c r="F154" s="26">
        <v>29.7299592</v>
      </c>
      <c r="G154" s="27">
        <v>0.111591704792057</v>
      </c>
      <c r="H154" s="29"/>
    </row>
    <row r="155" spans="2:9" x14ac:dyDescent="0.2">
      <c r="B155" s="25" t="s">
        <v>849</v>
      </c>
      <c r="C155" s="25" t="s">
        <v>850</v>
      </c>
      <c r="D155" s="25" t="s">
        <v>851</v>
      </c>
      <c r="E155" s="28">
        <v>2839</v>
      </c>
      <c r="F155" s="26">
        <v>29.508565999999998</v>
      </c>
      <c r="G155" s="27">
        <v>0.110760703159961</v>
      </c>
      <c r="H155" s="29"/>
    </row>
    <row r="156" spans="2:9" x14ac:dyDescent="0.2">
      <c r="B156" s="24" t="s">
        <v>134</v>
      </c>
      <c r="C156" s="24"/>
      <c r="D156" s="24"/>
      <c r="E156" s="24"/>
      <c r="F156" s="30">
        <f>SUM(F7:F155)</f>
        <v>26447.765575399997</v>
      </c>
      <c r="G156" s="31">
        <f>SUM(G7:G155)</f>
        <v>99.271957578050618</v>
      </c>
      <c r="H156" s="24"/>
      <c r="I156" s="18"/>
    </row>
    <row r="157" spans="2:9" x14ac:dyDescent="0.2">
      <c r="B157" s="24" t="s">
        <v>135</v>
      </c>
      <c r="C157" s="24"/>
      <c r="D157" s="24"/>
      <c r="E157" s="24"/>
      <c r="F157" s="32" t="s">
        <v>136</v>
      </c>
      <c r="G157" s="33" t="s">
        <v>136</v>
      </c>
      <c r="H157" s="24"/>
      <c r="I157" s="18"/>
    </row>
    <row r="158" spans="2:9" x14ac:dyDescent="0.2">
      <c r="B158" s="24" t="s">
        <v>134</v>
      </c>
      <c r="C158" s="24"/>
      <c r="D158" s="24"/>
      <c r="E158" s="24"/>
      <c r="F158" s="142" t="s">
        <v>136</v>
      </c>
      <c r="G158" s="143" t="s">
        <v>136</v>
      </c>
      <c r="H158" s="24"/>
      <c r="I158" s="18"/>
    </row>
    <row r="159" spans="2:9" x14ac:dyDescent="0.2">
      <c r="B159" s="24"/>
      <c r="C159" s="24"/>
      <c r="D159" s="24"/>
      <c r="E159" s="24"/>
      <c r="F159" s="32"/>
      <c r="G159" s="33"/>
      <c r="H159" s="24"/>
      <c r="I159" s="18"/>
    </row>
    <row r="160" spans="2:9" x14ac:dyDescent="0.2">
      <c r="B160" s="24" t="s">
        <v>1661</v>
      </c>
      <c r="C160" s="25"/>
      <c r="D160" s="25"/>
      <c r="E160" s="25"/>
      <c r="F160" s="62"/>
      <c r="G160" s="62"/>
      <c r="H160" s="25"/>
    </row>
    <row r="161" spans="2:9" x14ac:dyDescent="0.2">
      <c r="B161" s="25" t="s">
        <v>1653</v>
      </c>
      <c r="C161" s="25" t="s">
        <v>1654</v>
      </c>
      <c r="D161" s="25" t="s">
        <v>126</v>
      </c>
      <c r="E161" s="25">
        <v>57645</v>
      </c>
      <c r="F161" s="62">
        <v>250.42140899999998</v>
      </c>
      <c r="G161" s="62">
        <v>0.93995931036256108</v>
      </c>
      <c r="H161" s="25"/>
    </row>
    <row r="162" spans="2:9" x14ac:dyDescent="0.2">
      <c r="B162" s="46" t="s">
        <v>134</v>
      </c>
      <c r="C162" s="46"/>
      <c r="D162" s="46"/>
      <c r="E162" s="46"/>
      <c r="F162" s="47">
        <f>SUM(F161)</f>
        <v>250.42140899999998</v>
      </c>
      <c r="G162" s="47">
        <f>SUM(G161)</f>
        <v>0.93995931036256108</v>
      </c>
      <c r="H162" s="140"/>
      <c r="I162" s="18"/>
    </row>
    <row r="163" spans="2:9" x14ac:dyDescent="0.2">
      <c r="B163" s="24"/>
      <c r="C163" s="24"/>
      <c r="D163" s="24"/>
      <c r="E163" s="24"/>
      <c r="F163" s="34"/>
      <c r="G163" s="35"/>
      <c r="H163" s="24"/>
      <c r="I163" s="18"/>
    </row>
    <row r="164" spans="2:9" x14ac:dyDescent="0.2">
      <c r="B164" s="36" t="s">
        <v>137</v>
      </c>
      <c r="C164" s="36"/>
      <c r="D164" s="36"/>
      <c r="E164" s="36"/>
      <c r="F164" s="37">
        <f>F156+F162</f>
        <v>26698.186984399996</v>
      </c>
      <c r="G164" s="37">
        <f>G156+G162</f>
        <v>100.21191688841319</v>
      </c>
      <c r="H164" s="24"/>
      <c r="I164" s="18"/>
    </row>
    <row r="165" spans="2:9" x14ac:dyDescent="0.2">
      <c r="B165" s="24"/>
      <c r="C165" s="24"/>
      <c r="D165" s="24"/>
      <c r="E165" s="24"/>
      <c r="F165" s="24"/>
      <c r="G165" s="24"/>
      <c r="H165" s="24"/>
      <c r="I165" s="18"/>
    </row>
    <row r="166" spans="2:9" x14ac:dyDescent="0.2">
      <c r="B166" s="24"/>
      <c r="C166" s="24"/>
      <c r="D166" s="24"/>
      <c r="E166" s="24"/>
      <c r="F166" s="47"/>
      <c r="G166" s="48"/>
      <c r="H166" s="140"/>
      <c r="I166" s="18"/>
    </row>
    <row r="167" spans="2:9" x14ac:dyDescent="0.2">
      <c r="B167" s="24" t="s">
        <v>155</v>
      </c>
      <c r="C167" s="24"/>
      <c r="D167" s="24"/>
      <c r="E167" s="24"/>
      <c r="F167" s="30">
        <v>135.5349923</v>
      </c>
      <c r="G167" s="31">
        <v>0.50873197463841102</v>
      </c>
      <c r="H167" s="29">
        <v>5.163222E-2</v>
      </c>
      <c r="I167" s="19"/>
    </row>
    <row r="168" spans="2:9" x14ac:dyDescent="0.2">
      <c r="B168" s="25"/>
      <c r="C168" s="25"/>
      <c r="D168" s="25"/>
      <c r="E168" s="25"/>
      <c r="F168" s="26"/>
      <c r="G168" s="27"/>
      <c r="H168" s="25"/>
    </row>
    <row r="169" spans="2:9" x14ac:dyDescent="0.2">
      <c r="B169" s="50" t="s">
        <v>158</v>
      </c>
      <c r="C169" s="50"/>
      <c r="D169" s="50"/>
      <c r="E169" s="50"/>
      <c r="F169" s="30">
        <f>F170-(F156+F161+F167)</f>
        <v>-191.99331469999379</v>
      </c>
      <c r="G169" s="30">
        <f>G170-(G156+G161+G167)</f>
        <v>-0.72064886305159348</v>
      </c>
      <c r="H169" s="24"/>
      <c r="I169" s="18"/>
    </row>
    <row r="170" spans="2:9" x14ac:dyDescent="0.2">
      <c r="B170" s="46" t="s">
        <v>156</v>
      </c>
      <c r="C170" s="46"/>
      <c r="D170" s="46"/>
      <c r="E170" s="46"/>
      <c r="F170" s="47">
        <v>26641.728662000001</v>
      </c>
      <c r="G170" s="48">
        <v>100</v>
      </c>
      <c r="H170" s="49"/>
      <c r="I170" s="18"/>
    </row>
    <row r="171" spans="2:9" x14ac:dyDescent="0.2">
      <c r="F171" s="8">
        <f>F164+F167+F169</f>
        <v>26641.728662000001</v>
      </c>
    </row>
    <row r="172" spans="2:9" x14ac:dyDescent="0.2">
      <c r="B172" s="18" t="s">
        <v>182</v>
      </c>
    </row>
    <row r="173" spans="2:9" x14ac:dyDescent="0.2">
      <c r="B173" s="18"/>
    </row>
    <row r="174" spans="2:9" x14ac:dyDescent="0.2">
      <c r="B174" s="71" t="s">
        <v>1557</v>
      </c>
    </row>
    <row r="175" spans="2:9" x14ac:dyDescent="0.2">
      <c r="B175" s="71" t="s">
        <v>1592</v>
      </c>
    </row>
    <row r="176" spans="2:9" x14ac:dyDescent="0.2">
      <c r="B176" s="71" t="s">
        <v>1593</v>
      </c>
    </row>
    <row r="177" spans="2:5" x14ac:dyDescent="0.2">
      <c r="B177" s="65"/>
    </row>
    <row r="178" spans="2:5" x14ac:dyDescent="0.2">
      <c r="B178" s="72" t="s">
        <v>1559</v>
      </c>
      <c r="C178" s="69" t="s">
        <v>1589</v>
      </c>
      <c r="D178" s="69" t="s">
        <v>1560</v>
      </c>
    </row>
    <row r="179" spans="2:5" x14ac:dyDescent="0.2">
      <c r="B179" s="74" t="s">
        <v>1561</v>
      </c>
      <c r="C179" s="80">
        <v>11.097200000000001</v>
      </c>
      <c r="D179" s="81">
        <v>10.3072</v>
      </c>
    </row>
    <row r="180" spans="2:5" x14ac:dyDescent="0.2">
      <c r="B180" s="74" t="s">
        <v>1562</v>
      </c>
      <c r="C180" s="111">
        <v>10.071899999999999</v>
      </c>
      <c r="D180" s="81">
        <v>9.3500999999999994</v>
      </c>
    </row>
    <row r="181" spans="2:5" x14ac:dyDescent="0.2">
      <c r="B181" s="65"/>
    </row>
    <row r="182" spans="2:5" x14ac:dyDescent="0.2">
      <c r="B182" s="71" t="s">
        <v>1619</v>
      </c>
    </row>
    <row r="183" spans="2:5" x14ac:dyDescent="0.2">
      <c r="B183" s="71" t="s">
        <v>1632</v>
      </c>
    </row>
    <row r="184" spans="2:5" x14ac:dyDescent="0.2">
      <c r="B184" s="71" t="s">
        <v>1630</v>
      </c>
      <c r="E184" s="18"/>
    </row>
    <row r="185" spans="2:5" x14ac:dyDescent="0.2">
      <c r="B185" s="79" t="s">
        <v>1647</v>
      </c>
      <c r="E185" s="59"/>
    </row>
    <row r="186" spans="2:5" x14ac:dyDescent="0.2">
      <c r="B186" s="71" t="s">
        <v>1631</v>
      </c>
      <c r="E186" s="59"/>
    </row>
    <row r="190" spans="2:5" x14ac:dyDescent="0.2">
      <c r="B190" s="18" t="s">
        <v>183</v>
      </c>
    </row>
    <row r="207" spans="2:2" x14ac:dyDescent="0.2">
      <c r="B207" s="65" t="s">
        <v>1540</v>
      </c>
    </row>
    <row r="208" spans="2:2" x14ac:dyDescent="0.2">
      <c r="B208" s="66" t="s">
        <v>1544</v>
      </c>
    </row>
  </sheetData>
  <mergeCells count="1">
    <mergeCell ref="B1:C1"/>
  </mergeCells>
  <conditionalFormatting sqref="G1:G3 G5:G163 G170:G226">
    <cfRule type="cellIs" dxfId="8" priority="3" stopIfTrue="1" operator="between">
      <formula>0.009</formula>
      <formula>-0.009</formula>
    </cfRule>
  </conditionalFormatting>
  <conditionalFormatting sqref="G166:G168">
    <cfRule type="cellIs" dxfId="7" priority="1" stopIfTrue="1" operator="between">
      <formula>0.009</formula>
      <formula>-0.009</formula>
    </cfRule>
  </conditionalFormatting>
  <hyperlinks>
    <hyperlink ref="A2" location="Index!A1" display="-" xr:uid="{71661D50-8A08-446B-B846-50973CAE195E}"/>
  </hyperlinks>
  <pageMargins left="0.7" right="0.7" top="0.75" bottom="0.75" header="0.3" footer="0.3"/>
  <pageSetup paperSize="9" scale="3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455F-8EF0-4278-85BC-47AAB41EC9AC}">
  <dimension ref="A1:I310"/>
  <sheetViews>
    <sheetView view="pageBreakPreview" zoomScale="90" zoomScaleNormal="100" zoomScaleSheetLayoutView="90" workbookViewId="0"/>
  </sheetViews>
  <sheetFormatPr defaultColWidth="9.140625" defaultRowHeight="11.25" x14ac:dyDescent="0.2"/>
  <cols>
    <col min="1" max="1" width="7.140625" style="6" customWidth="1"/>
    <col min="2" max="2" width="52.5703125" style="6" bestFit="1" customWidth="1"/>
    <col min="3" max="3" width="20.28515625" style="6" bestFit="1" customWidth="1"/>
    <col min="4" max="4" width="32.140625" style="6" bestFit="1" customWidth="1"/>
    <col min="5" max="5" width="13.85546875" style="6" bestFit="1" customWidth="1"/>
    <col min="6" max="6" width="17" style="8" bestFit="1" customWidth="1"/>
    <col min="7" max="7" width="8.710937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44" t="s">
        <v>21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2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37</v>
      </c>
      <c r="C7" s="25" t="s">
        <v>38</v>
      </c>
      <c r="D7" s="25" t="s">
        <v>39</v>
      </c>
      <c r="E7" s="28">
        <v>79255</v>
      </c>
      <c r="F7" s="26">
        <v>657.81650000000002</v>
      </c>
      <c r="G7" s="27">
        <v>1.6741911024978</v>
      </c>
      <c r="H7" s="29"/>
    </row>
    <row r="8" spans="1:8" x14ac:dyDescent="0.2">
      <c r="B8" s="25" t="s">
        <v>852</v>
      </c>
      <c r="C8" s="25" t="s">
        <v>853</v>
      </c>
      <c r="D8" s="25" t="s">
        <v>288</v>
      </c>
      <c r="E8" s="28">
        <v>23097</v>
      </c>
      <c r="F8" s="26">
        <v>627.54548999999997</v>
      </c>
      <c r="G8" s="27">
        <v>1.59714916815042</v>
      </c>
      <c r="H8" s="29"/>
    </row>
    <row r="9" spans="1:8" x14ac:dyDescent="0.2">
      <c r="B9" s="25" t="s">
        <v>854</v>
      </c>
      <c r="C9" s="25" t="s">
        <v>855</v>
      </c>
      <c r="D9" s="25" t="s">
        <v>42</v>
      </c>
      <c r="E9" s="28">
        <v>166536</v>
      </c>
      <c r="F9" s="26">
        <v>540.90892799999995</v>
      </c>
      <c r="G9" s="27">
        <v>1.3766527816180101</v>
      </c>
      <c r="H9" s="29"/>
    </row>
    <row r="10" spans="1:8" x14ac:dyDescent="0.2">
      <c r="B10" s="25" t="s">
        <v>856</v>
      </c>
      <c r="C10" s="25" t="s">
        <v>857</v>
      </c>
      <c r="D10" s="25" t="s">
        <v>323</v>
      </c>
      <c r="E10" s="28">
        <v>6488</v>
      </c>
      <c r="F10" s="26">
        <v>534.93560000000002</v>
      </c>
      <c r="G10" s="27">
        <v>1.36145022499333</v>
      </c>
      <c r="H10" s="29"/>
    </row>
    <row r="11" spans="1:8" x14ac:dyDescent="0.2">
      <c r="B11" s="25" t="s">
        <v>858</v>
      </c>
      <c r="C11" s="25" t="s">
        <v>859</v>
      </c>
      <c r="D11" s="25" t="s">
        <v>68</v>
      </c>
      <c r="E11" s="28">
        <v>33468</v>
      </c>
      <c r="F11" s="26">
        <v>476.91899999999998</v>
      </c>
      <c r="G11" s="27">
        <v>1.2137937348974199</v>
      </c>
      <c r="H11" s="29"/>
    </row>
    <row r="12" spans="1:8" x14ac:dyDescent="0.2">
      <c r="B12" s="25" t="s">
        <v>860</v>
      </c>
      <c r="C12" s="25" t="s">
        <v>861</v>
      </c>
      <c r="D12" s="25" t="s">
        <v>42</v>
      </c>
      <c r="E12" s="28">
        <v>109144</v>
      </c>
      <c r="F12" s="26">
        <v>440.23232400000001</v>
      </c>
      <c r="G12" s="27">
        <v>1.1204234613645701</v>
      </c>
      <c r="H12" s="29"/>
    </row>
    <row r="13" spans="1:8" x14ac:dyDescent="0.2">
      <c r="B13" s="25" t="s">
        <v>862</v>
      </c>
      <c r="C13" s="25" t="s">
        <v>863</v>
      </c>
      <c r="D13" s="25" t="s">
        <v>234</v>
      </c>
      <c r="E13" s="28">
        <v>106075</v>
      </c>
      <c r="F13" s="26">
        <v>434.58927499999999</v>
      </c>
      <c r="G13" s="27">
        <v>1.1060614889501399</v>
      </c>
      <c r="H13" s="29"/>
    </row>
    <row r="14" spans="1:8" x14ac:dyDescent="0.2">
      <c r="B14" s="25" t="s">
        <v>864</v>
      </c>
      <c r="C14" s="25" t="s">
        <v>865</v>
      </c>
      <c r="D14" s="25" t="s">
        <v>866</v>
      </c>
      <c r="E14" s="28">
        <v>104710</v>
      </c>
      <c r="F14" s="26">
        <v>426.16969999999998</v>
      </c>
      <c r="G14" s="27">
        <v>1.084633054802</v>
      </c>
      <c r="H14" s="29"/>
    </row>
    <row r="15" spans="1:8" x14ac:dyDescent="0.2">
      <c r="B15" s="25" t="s">
        <v>867</v>
      </c>
      <c r="C15" s="25" t="s">
        <v>868</v>
      </c>
      <c r="D15" s="25" t="s">
        <v>112</v>
      </c>
      <c r="E15" s="28">
        <v>180219</v>
      </c>
      <c r="F15" s="26">
        <v>409.13317380000001</v>
      </c>
      <c r="G15" s="27">
        <v>1.04127384964142</v>
      </c>
      <c r="H15" s="29"/>
    </row>
    <row r="16" spans="1:8" x14ac:dyDescent="0.2">
      <c r="B16" s="25" t="s">
        <v>869</v>
      </c>
      <c r="C16" s="25" t="s">
        <v>870</v>
      </c>
      <c r="D16" s="25" t="s">
        <v>96</v>
      </c>
      <c r="E16" s="28">
        <v>14048</v>
      </c>
      <c r="F16" s="26">
        <v>407.30771199999998</v>
      </c>
      <c r="G16" s="27">
        <v>1.03662791585364</v>
      </c>
      <c r="H16" s="29"/>
    </row>
    <row r="17" spans="2:8" x14ac:dyDescent="0.2">
      <c r="B17" s="25" t="s">
        <v>871</v>
      </c>
      <c r="C17" s="25" t="s">
        <v>872</v>
      </c>
      <c r="D17" s="25" t="s">
        <v>93</v>
      </c>
      <c r="E17" s="28">
        <v>31397</v>
      </c>
      <c r="F17" s="26">
        <v>396.85807999999997</v>
      </c>
      <c r="G17" s="27">
        <v>1.01003283817046</v>
      </c>
      <c r="H17" s="29"/>
    </row>
    <row r="18" spans="2:8" x14ac:dyDescent="0.2">
      <c r="B18" s="25" t="s">
        <v>873</v>
      </c>
      <c r="C18" s="25" t="s">
        <v>874</v>
      </c>
      <c r="D18" s="25" t="s">
        <v>42</v>
      </c>
      <c r="E18" s="28">
        <v>169694</v>
      </c>
      <c r="F18" s="26">
        <v>383.59328699999998</v>
      </c>
      <c r="G18" s="27">
        <v>0.97627296985296896</v>
      </c>
      <c r="H18" s="29"/>
    </row>
    <row r="19" spans="2:8" x14ac:dyDescent="0.2">
      <c r="B19" s="25" t="s">
        <v>875</v>
      </c>
      <c r="C19" s="25" t="s">
        <v>876</v>
      </c>
      <c r="D19" s="25" t="s">
        <v>96</v>
      </c>
      <c r="E19" s="28">
        <v>24380</v>
      </c>
      <c r="F19" s="26">
        <v>371.67309999999998</v>
      </c>
      <c r="G19" s="27">
        <v>0.94593522214443604</v>
      </c>
      <c r="H19" s="29"/>
    </row>
    <row r="20" spans="2:8" x14ac:dyDescent="0.2">
      <c r="B20" s="25" t="s">
        <v>877</v>
      </c>
      <c r="C20" s="25" t="s">
        <v>878</v>
      </c>
      <c r="D20" s="25" t="s">
        <v>80</v>
      </c>
      <c r="E20" s="28">
        <v>33160</v>
      </c>
      <c r="F20" s="26">
        <v>371.392</v>
      </c>
      <c r="G20" s="27">
        <v>0.94521980208593603</v>
      </c>
      <c r="H20" s="29"/>
    </row>
    <row r="21" spans="2:8" x14ac:dyDescent="0.2">
      <c r="B21" s="25" t="s">
        <v>879</v>
      </c>
      <c r="C21" s="25" t="s">
        <v>880</v>
      </c>
      <c r="D21" s="25" t="s">
        <v>599</v>
      </c>
      <c r="E21" s="28">
        <v>118940</v>
      </c>
      <c r="F21" s="26">
        <v>370.67651000000001</v>
      </c>
      <c r="G21" s="27">
        <v>0.94339882770793504</v>
      </c>
      <c r="H21" s="29"/>
    </row>
    <row r="22" spans="2:8" x14ac:dyDescent="0.2">
      <c r="B22" s="25" t="s">
        <v>881</v>
      </c>
      <c r="C22" s="25" t="s">
        <v>882</v>
      </c>
      <c r="D22" s="25" t="s">
        <v>39</v>
      </c>
      <c r="E22" s="28">
        <v>7777</v>
      </c>
      <c r="F22" s="26">
        <v>352.88137499999999</v>
      </c>
      <c r="G22" s="27">
        <v>0.89810890766982898</v>
      </c>
      <c r="H22" s="29"/>
    </row>
    <row r="23" spans="2:8" x14ac:dyDescent="0.2">
      <c r="B23" s="25" t="s">
        <v>883</v>
      </c>
      <c r="C23" s="25" t="s">
        <v>884</v>
      </c>
      <c r="D23" s="25" t="s">
        <v>107</v>
      </c>
      <c r="E23" s="28">
        <v>47040</v>
      </c>
      <c r="F23" s="26">
        <v>351.10656</v>
      </c>
      <c r="G23" s="27">
        <v>0.89359187369214699</v>
      </c>
      <c r="H23" s="29"/>
    </row>
    <row r="24" spans="2:8" x14ac:dyDescent="0.2">
      <c r="B24" s="25" t="s">
        <v>885</v>
      </c>
      <c r="C24" s="25" t="s">
        <v>886</v>
      </c>
      <c r="D24" s="25" t="s">
        <v>93</v>
      </c>
      <c r="E24" s="28">
        <v>16120</v>
      </c>
      <c r="F24" s="26">
        <v>341.74400000000003</v>
      </c>
      <c r="G24" s="27">
        <v>0.86976347375295104</v>
      </c>
      <c r="H24" s="29"/>
    </row>
    <row r="25" spans="2:8" x14ac:dyDescent="0.2">
      <c r="B25" s="25" t="s">
        <v>887</v>
      </c>
      <c r="C25" s="25" t="s">
        <v>888</v>
      </c>
      <c r="D25" s="25" t="s">
        <v>288</v>
      </c>
      <c r="E25" s="28">
        <v>14687</v>
      </c>
      <c r="F25" s="26">
        <v>338.41785399999998</v>
      </c>
      <c r="G25" s="27">
        <v>0.86129818892229004</v>
      </c>
      <c r="H25" s="29"/>
    </row>
    <row r="26" spans="2:8" x14ac:dyDescent="0.2">
      <c r="B26" s="25" t="s">
        <v>889</v>
      </c>
      <c r="C26" s="25" t="s">
        <v>890</v>
      </c>
      <c r="D26" s="25" t="s">
        <v>96</v>
      </c>
      <c r="E26" s="28">
        <v>1520</v>
      </c>
      <c r="F26" s="26">
        <v>324.52</v>
      </c>
      <c r="G26" s="27">
        <v>0.82592713406031404</v>
      </c>
      <c r="H26" s="29"/>
    </row>
    <row r="27" spans="2:8" x14ac:dyDescent="0.2">
      <c r="B27" s="25" t="s">
        <v>891</v>
      </c>
      <c r="C27" s="25" t="s">
        <v>892</v>
      </c>
      <c r="D27" s="25" t="s">
        <v>60</v>
      </c>
      <c r="E27" s="28">
        <v>40188</v>
      </c>
      <c r="F27" s="26">
        <v>315.89777400000003</v>
      </c>
      <c r="G27" s="27">
        <v>0.80398293829610701</v>
      </c>
      <c r="H27" s="29"/>
    </row>
    <row r="28" spans="2:8" x14ac:dyDescent="0.2">
      <c r="B28" s="25" t="s">
        <v>893</v>
      </c>
      <c r="C28" s="25" t="s">
        <v>894</v>
      </c>
      <c r="D28" s="25" t="s">
        <v>93</v>
      </c>
      <c r="E28" s="28">
        <v>114996</v>
      </c>
      <c r="F28" s="26">
        <v>315.08904000000001</v>
      </c>
      <c r="G28" s="27">
        <v>0.80192465111862299</v>
      </c>
      <c r="H28" s="29"/>
    </row>
    <row r="29" spans="2:8" x14ac:dyDescent="0.2">
      <c r="B29" s="25" t="s">
        <v>84</v>
      </c>
      <c r="C29" s="25" t="s">
        <v>85</v>
      </c>
      <c r="D29" s="25" t="s">
        <v>42</v>
      </c>
      <c r="E29" s="28">
        <v>173773</v>
      </c>
      <c r="F29" s="26">
        <v>309.71561789999998</v>
      </c>
      <c r="G29" s="27">
        <v>0.788248898884094</v>
      </c>
      <c r="H29" s="29"/>
    </row>
    <row r="30" spans="2:8" x14ac:dyDescent="0.2">
      <c r="B30" s="25" t="s">
        <v>895</v>
      </c>
      <c r="C30" s="25" t="s">
        <v>896</v>
      </c>
      <c r="D30" s="25" t="s">
        <v>96</v>
      </c>
      <c r="E30" s="28">
        <v>14561</v>
      </c>
      <c r="F30" s="26">
        <v>308.15444300000001</v>
      </c>
      <c r="G30" s="27">
        <v>0.78427559458567198</v>
      </c>
      <c r="H30" s="29"/>
    </row>
    <row r="31" spans="2:8" x14ac:dyDescent="0.2">
      <c r="B31" s="25" t="s">
        <v>897</v>
      </c>
      <c r="C31" s="25" t="s">
        <v>898</v>
      </c>
      <c r="D31" s="25" t="s">
        <v>80</v>
      </c>
      <c r="E31" s="28">
        <v>96745</v>
      </c>
      <c r="F31" s="26">
        <v>305.56908249999998</v>
      </c>
      <c r="G31" s="27">
        <v>0.77769566303052096</v>
      </c>
      <c r="H31" s="29"/>
    </row>
    <row r="32" spans="2:8" x14ac:dyDescent="0.2">
      <c r="B32" s="25" t="s">
        <v>899</v>
      </c>
      <c r="C32" s="25" t="s">
        <v>900</v>
      </c>
      <c r="D32" s="25" t="s">
        <v>272</v>
      </c>
      <c r="E32" s="28">
        <v>22129</v>
      </c>
      <c r="F32" s="26">
        <v>305.40232900000001</v>
      </c>
      <c r="G32" s="27">
        <v>0.77727126317735395</v>
      </c>
      <c r="H32" s="29"/>
    </row>
    <row r="33" spans="2:8" x14ac:dyDescent="0.2">
      <c r="B33" s="25" t="s">
        <v>901</v>
      </c>
      <c r="C33" s="25" t="s">
        <v>902</v>
      </c>
      <c r="D33" s="25" t="s">
        <v>96</v>
      </c>
      <c r="E33" s="28">
        <v>9148</v>
      </c>
      <c r="F33" s="26">
        <v>299.99951199999998</v>
      </c>
      <c r="G33" s="27">
        <v>0.76352069877250295</v>
      </c>
      <c r="H33" s="29"/>
    </row>
    <row r="34" spans="2:8" x14ac:dyDescent="0.2">
      <c r="B34" s="25" t="s">
        <v>903</v>
      </c>
      <c r="C34" s="25" t="s">
        <v>904</v>
      </c>
      <c r="D34" s="25" t="s">
        <v>93</v>
      </c>
      <c r="E34" s="28">
        <v>42435</v>
      </c>
      <c r="F34" s="26">
        <v>284.73885000000001</v>
      </c>
      <c r="G34" s="27">
        <v>0.72468119788034502</v>
      </c>
      <c r="H34" s="29"/>
    </row>
    <row r="35" spans="2:8" x14ac:dyDescent="0.2">
      <c r="B35" s="25" t="s">
        <v>905</v>
      </c>
      <c r="C35" s="25" t="s">
        <v>906</v>
      </c>
      <c r="D35" s="25" t="s">
        <v>323</v>
      </c>
      <c r="E35" s="28">
        <v>41509</v>
      </c>
      <c r="F35" s="26">
        <v>281.34800200000001</v>
      </c>
      <c r="G35" s="27">
        <v>0.716051241727645</v>
      </c>
      <c r="H35" s="29"/>
    </row>
    <row r="36" spans="2:8" x14ac:dyDescent="0.2">
      <c r="B36" s="25" t="s">
        <v>907</v>
      </c>
      <c r="C36" s="25" t="s">
        <v>908</v>
      </c>
      <c r="D36" s="25" t="s">
        <v>80</v>
      </c>
      <c r="E36" s="28">
        <v>62763</v>
      </c>
      <c r="F36" s="26">
        <v>278.5735755</v>
      </c>
      <c r="G36" s="27">
        <v>0.70899012337498302</v>
      </c>
      <c r="H36" s="29"/>
    </row>
    <row r="37" spans="2:8" x14ac:dyDescent="0.2">
      <c r="B37" s="25" t="s">
        <v>909</v>
      </c>
      <c r="C37" s="25" t="s">
        <v>910</v>
      </c>
      <c r="D37" s="25" t="s">
        <v>39</v>
      </c>
      <c r="E37" s="28">
        <v>2662</v>
      </c>
      <c r="F37" s="26">
        <v>277.30054000000001</v>
      </c>
      <c r="G37" s="27">
        <v>0.70575015492289295</v>
      </c>
      <c r="H37" s="29"/>
    </row>
    <row r="38" spans="2:8" x14ac:dyDescent="0.2">
      <c r="B38" s="25" t="s">
        <v>911</v>
      </c>
      <c r="C38" s="25" t="s">
        <v>912</v>
      </c>
      <c r="D38" s="25" t="s">
        <v>186</v>
      </c>
      <c r="E38" s="28">
        <v>20011</v>
      </c>
      <c r="F38" s="26">
        <v>276.27186599999999</v>
      </c>
      <c r="G38" s="27">
        <v>0.70313210435990103</v>
      </c>
      <c r="H38" s="29"/>
    </row>
    <row r="39" spans="2:8" x14ac:dyDescent="0.2">
      <c r="B39" s="25" t="s">
        <v>913</v>
      </c>
      <c r="C39" s="25" t="s">
        <v>914</v>
      </c>
      <c r="D39" s="25" t="s">
        <v>107</v>
      </c>
      <c r="E39" s="28">
        <v>13753</v>
      </c>
      <c r="F39" s="26">
        <v>273.27211</v>
      </c>
      <c r="G39" s="27">
        <v>0.69549750595006399</v>
      </c>
      <c r="H39" s="29"/>
    </row>
    <row r="40" spans="2:8" x14ac:dyDescent="0.2">
      <c r="B40" s="25" t="s">
        <v>915</v>
      </c>
      <c r="C40" s="25" t="s">
        <v>916</v>
      </c>
      <c r="D40" s="25" t="s">
        <v>234</v>
      </c>
      <c r="E40" s="28">
        <v>17470</v>
      </c>
      <c r="F40" s="26">
        <v>272.53199999999998</v>
      </c>
      <c r="G40" s="27">
        <v>0.69361387187145696</v>
      </c>
      <c r="H40" s="29"/>
    </row>
    <row r="41" spans="2:8" x14ac:dyDescent="0.2">
      <c r="B41" s="25" t="s">
        <v>917</v>
      </c>
      <c r="C41" s="25" t="s">
        <v>918</v>
      </c>
      <c r="D41" s="25" t="s">
        <v>77</v>
      </c>
      <c r="E41" s="28">
        <v>3853</v>
      </c>
      <c r="F41" s="26">
        <v>257.09142500000002</v>
      </c>
      <c r="G41" s="27">
        <v>0.65431647923620095</v>
      </c>
      <c r="H41" s="29"/>
    </row>
    <row r="42" spans="2:8" x14ac:dyDescent="0.2">
      <c r="B42" s="25" t="s">
        <v>919</v>
      </c>
      <c r="C42" s="25" t="s">
        <v>920</v>
      </c>
      <c r="D42" s="25" t="s">
        <v>288</v>
      </c>
      <c r="E42" s="28">
        <v>20359</v>
      </c>
      <c r="F42" s="26">
        <v>254.996475</v>
      </c>
      <c r="G42" s="27">
        <v>0.64898467827016004</v>
      </c>
      <c r="H42" s="29"/>
    </row>
    <row r="43" spans="2:8" x14ac:dyDescent="0.2">
      <c r="B43" s="25" t="s">
        <v>921</v>
      </c>
      <c r="C43" s="25" t="s">
        <v>922</v>
      </c>
      <c r="D43" s="25" t="s">
        <v>80</v>
      </c>
      <c r="E43" s="28">
        <v>41135</v>
      </c>
      <c r="F43" s="26">
        <v>247.11851250000001</v>
      </c>
      <c r="G43" s="27">
        <v>0.62893468754583004</v>
      </c>
      <c r="H43" s="29"/>
    </row>
    <row r="44" spans="2:8" x14ac:dyDescent="0.2">
      <c r="B44" s="25" t="s">
        <v>923</v>
      </c>
      <c r="C44" s="25" t="s">
        <v>924</v>
      </c>
      <c r="D44" s="25" t="s">
        <v>616</v>
      </c>
      <c r="E44" s="28">
        <v>13642</v>
      </c>
      <c r="F44" s="26">
        <v>243.223218</v>
      </c>
      <c r="G44" s="27">
        <v>0.61902087815748497</v>
      </c>
      <c r="H44" s="29"/>
    </row>
    <row r="45" spans="2:8" x14ac:dyDescent="0.2">
      <c r="B45" s="25" t="s">
        <v>925</v>
      </c>
      <c r="C45" s="25" t="s">
        <v>926</v>
      </c>
      <c r="D45" s="25" t="s">
        <v>80</v>
      </c>
      <c r="E45" s="28">
        <v>17459</v>
      </c>
      <c r="F45" s="26">
        <v>242.01665800000001</v>
      </c>
      <c r="G45" s="27">
        <v>0.61595009471464002</v>
      </c>
      <c r="H45" s="29"/>
    </row>
    <row r="46" spans="2:8" x14ac:dyDescent="0.2">
      <c r="B46" s="25" t="s">
        <v>927</v>
      </c>
      <c r="C46" s="25" t="s">
        <v>928</v>
      </c>
      <c r="D46" s="25" t="s">
        <v>288</v>
      </c>
      <c r="E46" s="28">
        <v>1067</v>
      </c>
      <c r="F46" s="26">
        <v>236.76730000000001</v>
      </c>
      <c r="G46" s="27">
        <v>0.60259009468814995</v>
      </c>
      <c r="H46" s="29"/>
    </row>
    <row r="47" spans="2:8" x14ac:dyDescent="0.2">
      <c r="B47" s="25" t="s">
        <v>929</v>
      </c>
      <c r="C47" s="25" t="s">
        <v>930</v>
      </c>
      <c r="D47" s="25" t="s">
        <v>77</v>
      </c>
      <c r="E47" s="28">
        <v>113411</v>
      </c>
      <c r="F47" s="26">
        <v>236.65473370000001</v>
      </c>
      <c r="G47" s="27">
        <v>0.60230360522201298</v>
      </c>
      <c r="H47" s="29"/>
    </row>
    <row r="48" spans="2:8" x14ac:dyDescent="0.2">
      <c r="B48" s="25" t="s">
        <v>931</v>
      </c>
      <c r="C48" s="25" t="s">
        <v>932</v>
      </c>
      <c r="D48" s="25" t="s">
        <v>93</v>
      </c>
      <c r="E48" s="28">
        <v>14208</v>
      </c>
      <c r="F48" s="26">
        <v>234.78720000000001</v>
      </c>
      <c r="G48" s="27">
        <v>0.59755059537176602</v>
      </c>
      <c r="H48" s="29"/>
    </row>
    <row r="49" spans="2:8" x14ac:dyDescent="0.2">
      <c r="B49" s="25" t="s">
        <v>933</v>
      </c>
      <c r="C49" s="25" t="s">
        <v>934</v>
      </c>
      <c r="D49" s="25" t="s">
        <v>288</v>
      </c>
      <c r="E49" s="28">
        <v>37892</v>
      </c>
      <c r="F49" s="26">
        <v>230.70544200000001</v>
      </c>
      <c r="G49" s="27">
        <v>0.58716222273874596</v>
      </c>
      <c r="H49" s="29"/>
    </row>
    <row r="50" spans="2:8" x14ac:dyDescent="0.2">
      <c r="B50" s="25" t="s">
        <v>277</v>
      </c>
      <c r="C50" s="25" t="s">
        <v>278</v>
      </c>
      <c r="D50" s="25" t="s">
        <v>39</v>
      </c>
      <c r="E50" s="28">
        <v>56897</v>
      </c>
      <c r="F50" s="26">
        <v>230.262159</v>
      </c>
      <c r="G50" s="27">
        <v>0.58603403508384799</v>
      </c>
      <c r="H50" s="29"/>
    </row>
    <row r="51" spans="2:8" x14ac:dyDescent="0.2">
      <c r="B51" s="25" t="s">
        <v>935</v>
      </c>
      <c r="C51" s="25" t="s">
        <v>936</v>
      </c>
      <c r="D51" s="25" t="s">
        <v>221</v>
      </c>
      <c r="E51" s="28">
        <v>5353</v>
      </c>
      <c r="F51" s="26">
        <v>229.477757</v>
      </c>
      <c r="G51" s="27">
        <v>0.58403767462590594</v>
      </c>
      <c r="H51" s="29"/>
    </row>
    <row r="52" spans="2:8" x14ac:dyDescent="0.2">
      <c r="B52" s="25" t="s">
        <v>937</v>
      </c>
      <c r="C52" s="25" t="s">
        <v>938</v>
      </c>
      <c r="D52" s="25" t="s">
        <v>96</v>
      </c>
      <c r="E52" s="28">
        <v>109496</v>
      </c>
      <c r="F52" s="26">
        <v>226.13113920000001</v>
      </c>
      <c r="G52" s="27">
        <v>0.575520287567022</v>
      </c>
      <c r="H52" s="29"/>
    </row>
    <row r="53" spans="2:8" x14ac:dyDescent="0.2">
      <c r="B53" s="25" t="s">
        <v>939</v>
      </c>
      <c r="C53" s="25" t="s">
        <v>940</v>
      </c>
      <c r="D53" s="25" t="s">
        <v>33</v>
      </c>
      <c r="E53" s="28">
        <v>41298</v>
      </c>
      <c r="F53" s="26">
        <v>220.799757</v>
      </c>
      <c r="G53" s="27">
        <v>0.56195152995261799</v>
      </c>
      <c r="H53" s="29"/>
    </row>
    <row r="54" spans="2:8" x14ac:dyDescent="0.2">
      <c r="B54" s="25" t="s">
        <v>941</v>
      </c>
      <c r="C54" s="25" t="s">
        <v>942</v>
      </c>
      <c r="D54" s="25" t="s">
        <v>96</v>
      </c>
      <c r="E54" s="28">
        <v>25996</v>
      </c>
      <c r="F54" s="26">
        <v>220.06913800000001</v>
      </c>
      <c r="G54" s="27">
        <v>0.56009205116314498</v>
      </c>
      <c r="H54" s="29"/>
    </row>
    <row r="55" spans="2:8" x14ac:dyDescent="0.2">
      <c r="B55" s="25" t="s">
        <v>943</v>
      </c>
      <c r="C55" s="25" t="s">
        <v>944</v>
      </c>
      <c r="D55" s="25" t="s">
        <v>202</v>
      </c>
      <c r="E55" s="28">
        <v>7561</v>
      </c>
      <c r="F55" s="26">
        <v>219.25387799999999</v>
      </c>
      <c r="G55" s="27">
        <v>0.55801715483837599</v>
      </c>
      <c r="H55" s="29"/>
    </row>
    <row r="56" spans="2:8" x14ac:dyDescent="0.2">
      <c r="B56" s="25" t="s">
        <v>945</v>
      </c>
      <c r="C56" s="25" t="s">
        <v>946</v>
      </c>
      <c r="D56" s="25" t="s">
        <v>829</v>
      </c>
      <c r="E56" s="28">
        <v>30288</v>
      </c>
      <c r="F56" s="26">
        <v>214.2876</v>
      </c>
      <c r="G56" s="27">
        <v>0.54537761411519403</v>
      </c>
      <c r="H56" s="29"/>
    </row>
    <row r="57" spans="2:8" x14ac:dyDescent="0.2">
      <c r="B57" s="25" t="s">
        <v>947</v>
      </c>
      <c r="C57" s="25" t="s">
        <v>948</v>
      </c>
      <c r="D57" s="25" t="s">
        <v>96</v>
      </c>
      <c r="E57" s="28">
        <v>13875</v>
      </c>
      <c r="F57" s="26">
        <v>211.12200000000001</v>
      </c>
      <c r="G57" s="27">
        <v>0.537320930596208</v>
      </c>
      <c r="H57" s="29"/>
    </row>
    <row r="58" spans="2:8" x14ac:dyDescent="0.2">
      <c r="B58" s="25" t="s">
        <v>949</v>
      </c>
      <c r="C58" s="25" t="s">
        <v>950</v>
      </c>
      <c r="D58" s="25" t="s">
        <v>39</v>
      </c>
      <c r="E58" s="28">
        <v>21369</v>
      </c>
      <c r="F58" s="26">
        <v>204.89665650000001</v>
      </c>
      <c r="G58" s="27">
        <v>0.52147697609264598</v>
      </c>
      <c r="H58" s="29"/>
    </row>
    <row r="59" spans="2:8" x14ac:dyDescent="0.2">
      <c r="B59" s="25" t="s">
        <v>951</v>
      </c>
      <c r="C59" s="25" t="s">
        <v>952</v>
      </c>
      <c r="D59" s="25" t="s">
        <v>288</v>
      </c>
      <c r="E59" s="28">
        <v>6329</v>
      </c>
      <c r="F59" s="26">
        <v>198.47744</v>
      </c>
      <c r="G59" s="27">
        <v>0.50513960062500896</v>
      </c>
      <c r="H59" s="29"/>
    </row>
    <row r="60" spans="2:8" x14ac:dyDescent="0.2">
      <c r="B60" s="25" t="s">
        <v>953</v>
      </c>
      <c r="C60" s="25" t="s">
        <v>954</v>
      </c>
      <c r="D60" s="25" t="s">
        <v>93</v>
      </c>
      <c r="E60" s="28">
        <v>23582</v>
      </c>
      <c r="F60" s="26">
        <v>198.08879999999999</v>
      </c>
      <c r="G60" s="27">
        <v>0.50415048340147495</v>
      </c>
      <c r="H60" s="29"/>
    </row>
    <row r="61" spans="2:8" x14ac:dyDescent="0.2">
      <c r="B61" s="25" t="s">
        <v>955</v>
      </c>
      <c r="C61" s="25" t="s">
        <v>956</v>
      </c>
      <c r="D61" s="25" t="s">
        <v>288</v>
      </c>
      <c r="E61" s="28">
        <v>13345</v>
      </c>
      <c r="F61" s="26">
        <v>193.54253499999999</v>
      </c>
      <c r="G61" s="27">
        <v>0.49257990648132</v>
      </c>
      <c r="H61" s="29"/>
    </row>
    <row r="62" spans="2:8" x14ac:dyDescent="0.2">
      <c r="B62" s="25" t="s">
        <v>957</v>
      </c>
      <c r="C62" s="25" t="s">
        <v>958</v>
      </c>
      <c r="D62" s="25" t="s">
        <v>616</v>
      </c>
      <c r="E62" s="28">
        <v>5513</v>
      </c>
      <c r="F62" s="26">
        <v>193.01013</v>
      </c>
      <c r="G62" s="27">
        <v>0.49122489681840398</v>
      </c>
      <c r="H62" s="29"/>
    </row>
    <row r="63" spans="2:8" x14ac:dyDescent="0.2">
      <c r="B63" s="25" t="s">
        <v>959</v>
      </c>
      <c r="C63" s="25" t="s">
        <v>960</v>
      </c>
      <c r="D63" s="25" t="s">
        <v>27</v>
      </c>
      <c r="E63" s="28">
        <v>22285</v>
      </c>
      <c r="F63" s="26">
        <v>188.43081749999999</v>
      </c>
      <c r="G63" s="27">
        <v>0.47957021159379098</v>
      </c>
      <c r="H63" s="29"/>
    </row>
    <row r="64" spans="2:8" x14ac:dyDescent="0.2">
      <c r="B64" s="25" t="s">
        <v>961</v>
      </c>
      <c r="C64" s="25" t="s">
        <v>962</v>
      </c>
      <c r="D64" s="25" t="s">
        <v>80</v>
      </c>
      <c r="E64" s="28">
        <v>17041</v>
      </c>
      <c r="F64" s="26">
        <v>188.268968</v>
      </c>
      <c r="G64" s="27">
        <v>0.47915829277928301</v>
      </c>
      <c r="H64" s="29"/>
    </row>
    <row r="65" spans="2:8" x14ac:dyDescent="0.2">
      <c r="B65" s="25" t="s">
        <v>963</v>
      </c>
      <c r="C65" s="25" t="s">
        <v>964</v>
      </c>
      <c r="D65" s="25" t="s">
        <v>126</v>
      </c>
      <c r="E65" s="28">
        <v>32680</v>
      </c>
      <c r="F65" s="26">
        <v>187.99170000000001</v>
      </c>
      <c r="G65" s="27">
        <v>0.47845262544104</v>
      </c>
      <c r="H65" s="29"/>
    </row>
    <row r="66" spans="2:8" x14ac:dyDescent="0.2">
      <c r="B66" s="25" t="s">
        <v>965</v>
      </c>
      <c r="C66" s="25" t="s">
        <v>966</v>
      </c>
      <c r="D66" s="25" t="s">
        <v>71</v>
      </c>
      <c r="E66" s="28">
        <v>6072</v>
      </c>
      <c r="F66" s="26">
        <v>187.558008</v>
      </c>
      <c r="G66" s="27">
        <v>0.477348847582588</v>
      </c>
      <c r="H66" s="29"/>
    </row>
    <row r="67" spans="2:8" x14ac:dyDescent="0.2">
      <c r="B67" s="25" t="s">
        <v>967</v>
      </c>
      <c r="C67" s="25" t="s">
        <v>968</v>
      </c>
      <c r="D67" s="25" t="s">
        <v>39</v>
      </c>
      <c r="E67" s="28">
        <v>7991</v>
      </c>
      <c r="F67" s="26">
        <v>187.06931</v>
      </c>
      <c r="G67" s="27">
        <v>0.47610507543122299</v>
      </c>
      <c r="H67" s="29"/>
    </row>
    <row r="68" spans="2:8" x14ac:dyDescent="0.2">
      <c r="B68" s="25" t="s">
        <v>969</v>
      </c>
      <c r="C68" s="25" t="s">
        <v>970</v>
      </c>
      <c r="D68" s="25" t="s">
        <v>80</v>
      </c>
      <c r="E68" s="28">
        <v>136374</v>
      </c>
      <c r="F68" s="26">
        <v>186.2050596</v>
      </c>
      <c r="G68" s="27">
        <v>0.473905494955497</v>
      </c>
      <c r="H68" s="29"/>
    </row>
    <row r="69" spans="2:8" x14ac:dyDescent="0.2">
      <c r="B69" s="25" t="s">
        <v>971</v>
      </c>
      <c r="C69" s="25" t="s">
        <v>972</v>
      </c>
      <c r="D69" s="25" t="s">
        <v>323</v>
      </c>
      <c r="E69" s="28">
        <v>12100</v>
      </c>
      <c r="F69" s="26">
        <v>185.10579999999999</v>
      </c>
      <c r="G69" s="27">
        <v>0.47110779887816301</v>
      </c>
      <c r="H69" s="29"/>
    </row>
    <row r="70" spans="2:8" x14ac:dyDescent="0.2">
      <c r="B70" s="25" t="s">
        <v>973</v>
      </c>
      <c r="C70" s="25" t="s">
        <v>974</v>
      </c>
      <c r="D70" s="25" t="s">
        <v>616</v>
      </c>
      <c r="E70" s="28">
        <v>4789</v>
      </c>
      <c r="F70" s="26">
        <v>184.20888500000001</v>
      </c>
      <c r="G70" s="27">
        <v>0.46882508460648298</v>
      </c>
      <c r="H70" s="29"/>
    </row>
    <row r="71" spans="2:8" x14ac:dyDescent="0.2">
      <c r="B71" s="25" t="s">
        <v>975</v>
      </c>
      <c r="C71" s="25" t="s">
        <v>976</v>
      </c>
      <c r="D71" s="25" t="s">
        <v>272</v>
      </c>
      <c r="E71" s="28">
        <v>123629</v>
      </c>
      <c r="F71" s="26">
        <v>180.01618690000001</v>
      </c>
      <c r="G71" s="27">
        <v>0.45815436130525899</v>
      </c>
      <c r="H71" s="29"/>
    </row>
    <row r="72" spans="2:8" x14ac:dyDescent="0.2">
      <c r="B72" s="25" t="s">
        <v>977</v>
      </c>
      <c r="C72" s="25" t="s">
        <v>978</v>
      </c>
      <c r="D72" s="25" t="s">
        <v>77</v>
      </c>
      <c r="E72" s="28">
        <v>14404</v>
      </c>
      <c r="F72" s="26">
        <v>177.90380400000001</v>
      </c>
      <c r="G72" s="27">
        <v>0.452778192333748</v>
      </c>
      <c r="H72" s="29"/>
    </row>
    <row r="73" spans="2:8" x14ac:dyDescent="0.2">
      <c r="B73" s="25" t="s">
        <v>979</v>
      </c>
      <c r="C73" s="25" t="s">
        <v>980</v>
      </c>
      <c r="D73" s="25" t="s">
        <v>80</v>
      </c>
      <c r="E73" s="28">
        <v>34149</v>
      </c>
      <c r="F73" s="26">
        <v>176.49910650000001</v>
      </c>
      <c r="G73" s="27">
        <v>0.44920313446243998</v>
      </c>
      <c r="H73" s="29"/>
    </row>
    <row r="74" spans="2:8" x14ac:dyDescent="0.2">
      <c r="B74" s="25" t="s">
        <v>315</v>
      </c>
      <c r="C74" s="25" t="s">
        <v>316</v>
      </c>
      <c r="D74" s="25" t="s">
        <v>88</v>
      </c>
      <c r="E74" s="28">
        <v>97530</v>
      </c>
      <c r="F74" s="26">
        <v>173.291304</v>
      </c>
      <c r="G74" s="27">
        <v>0.44103904249443698</v>
      </c>
      <c r="H74" s="29"/>
    </row>
    <row r="75" spans="2:8" x14ac:dyDescent="0.2">
      <c r="B75" s="25" t="s">
        <v>981</v>
      </c>
      <c r="C75" s="25" t="s">
        <v>982</v>
      </c>
      <c r="D75" s="25" t="s">
        <v>323</v>
      </c>
      <c r="E75" s="28">
        <v>36427</v>
      </c>
      <c r="F75" s="26">
        <v>173.28323900000001</v>
      </c>
      <c r="G75" s="27">
        <v>0.441018516479596</v>
      </c>
      <c r="H75" s="29"/>
    </row>
    <row r="76" spans="2:8" x14ac:dyDescent="0.2">
      <c r="B76" s="25" t="s">
        <v>983</v>
      </c>
      <c r="C76" s="25" t="s">
        <v>984</v>
      </c>
      <c r="D76" s="25" t="s">
        <v>829</v>
      </c>
      <c r="E76" s="28">
        <v>405834</v>
      </c>
      <c r="F76" s="26">
        <v>172.80411720000001</v>
      </c>
      <c r="G76" s="27">
        <v>0.43979911645759401</v>
      </c>
      <c r="H76" s="29"/>
    </row>
    <row r="77" spans="2:8" x14ac:dyDescent="0.2">
      <c r="B77" s="25" t="s">
        <v>985</v>
      </c>
      <c r="C77" s="25" t="s">
        <v>986</v>
      </c>
      <c r="D77" s="25" t="s">
        <v>326</v>
      </c>
      <c r="E77" s="28">
        <v>99187</v>
      </c>
      <c r="F77" s="26">
        <v>170.39334729999999</v>
      </c>
      <c r="G77" s="27">
        <v>0.43366353074828301</v>
      </c>
      <c r="H77" s="29"/>
    </row>
    <row r="78" spans="2:8" x14ac:dyDescent="0.2">
      <c r="B78" s="25" t="s">
        <v>987</v>
      </c>
      <c r="C78" s="25" t="s">
        <v>988</v>
      </c>
      <c r="D78" s="25" t="s">
        <v>829</v>
      </c>
      <c r="E78" s="28">
        <v>11184</v>
      </c>
      <c r="F78" s="26">
        <v>168.99024</v>
      </c>
      <c r="G78" s="27">
        <v>0.430092520052276</v>
      </c>
      <c r="H78" s="29"/>
    </row>
    <row r="79" spans="2:8" x14ac:dyDescent="0.2">
      <c r="B79" s="25" t="s">
        <v>989</v>
      </c>
      <c r="C79" s="25" t="s">
        <v>990</v>
      </c>
      <c r="D79" s="25" t="s">
        <v>323</v>
      </c>
      <c r="E79" s="28">
        <v>27583</v>
      </c>
      <c r="F79" s="26">
        <v>168.65625349999999</v>
      </c>
      <c r="G79" s="27">
        <v>0.42924249998337499</v>
      </c>
      <c r="H79" s="29"/>
    </row>
    <row r="80" spans="2:8" x14ac:dyDescent="0.2">
      <c r="B80" s="25" t="s">
        <v>991</v>
      </c>
      <c r="C80" s="25" t="s">
        <v>992</v>
      </c>
      <c r="D80" s="25" t="s">
        <v>80</v>
      </c>
      <c r="E80" s="28">
        <v>68121</v>
      </c>
      <c r="F80" s="26">
        <v>168.5654145</v>
      </c>
      <c r="G80" s="27">
        <v>0.42901130808478299</v>
      </c>
      <c r="H80" s="29"/>
    </row>
    <row r="81" spans="2:8" x14ac:dyDescent="0.2">
      <c r="B81" s="25" t="s">
        <v>993</v>
      </c>
      <c r="C81" s="25" t="s">
        <v>994</v>
      </c>
      <c r="D81" s="25" t="s">
        <v>47</v>
      </c>
      <c r="E81" s="28">
        <v>83764</v>
      </c>
      <c r="F81" s="26">
        <v>167.96357280000001</v>
      </c>
      <c r="G81" s="27">
        <v>0.42747957694205202</v>
      </c>
      <c r="H81" s="29"/>
    </row>
    <row r="82" spans="2:8" x14ac:dyDescent="0.2">
      <c r="B82" s="25" t="s">
        <v>995</v>
      </c>
      <c r="C82" s="25" t="s">
        <v>996</v>
      </c>
      <c r="D82" s="25" t="s">
        <v>323</v>
      </c>
      <c r="E82" s="28">
        <v>2801</v>
      </c>
      <c r="F82" s="26">
        <v>165.69315499999999</v>
      </c>
      <c r="G82" s="27">
        <v>0.42170119759201702</v>
      </c>
      <c r="H82" s="29"/>
    </row>
    <row r="83" spans="2:8" x14ac:dyDescent="0.2">
      <c r="B83" s="25" t="s">
        <v>997</v>
      </c>
      <c r="C83" s="25" t="s">
        <v>998</v>
      </c>
      <c r="D83" s="25" t="s">
        <v>39</v>
      </c>
      <c r="E83" s="28">
        <v>21586</v>
      </c>
      <c r="F83" s="26">
        <v>162.877163</v>
      </c>
      <c r="G83" s="27">
        <v>0.41453429200192499</v>
      </c>
      <c r="H83" s="29"/>
    </row>
    <row r="84" spans="2:8" x14ac:dyDescent="0.2">
      <c r="B84" s="25" t="s">
        <v>999</v>
      </c>
      <c r="C84" s="25" t="s">
        <v>1000</v>
      </c>
      <c r="D84" s="25" t="s">
        <v>829</v>
      </c>
      <c r="E84" s="28">
        <v>9220</v>
      </c>
      <c r="F84" s="26">
        <v>161.11949999999999</v>
      </c>
      <c r="G84" s="27">
        <v>0.41006091111866999</v>
      </c>
      <c r="H84" s="29"/>
    </row>
    <row r="85" spans="2:8" x14ac:dyDescent="0.2">
      <c r="B85" s="25" t="s">
        <v>1001</v>
      </c>
      <c r="C85" s="25" t="s">
        <v>1002</v>
      </c>
      <c r="D85" s="25" t="s">
        <v>126</v>
      </c>
      <c r="E85" s="28">
        <v>26889</v>
      </c>
      <c r="F85" s="26">
        <v>161.03822099999999</v>
      </c>
      <c r="G85" s="27">
        <v>0.40985405011925702</v>
      </c>
      <c r="H85" s="29"/>
    </row>
    <row r="86" spans="2:8" x14ac:dyDescent="0.2">
      <c r="B86" s="25" t="s">
        <v>1003</v>
      </c>
      <c r="C86" s="25" t="s">
        <v>1004</v>
      </c>
      <c r="D86" s="25" t="s">
        <v>288</v>
      </c>
      <c r="E86" s="28">
        <v>32235</v>
      </c>
      <c r="F86" s="26">
        <v>160.73982749999999</v>
      </c>
      <c r="G86" s="27">
        <v>0.40909461683848197</v>
      </c>
      <c r="H86" s="29"/>
    </row>
    <row r="87" spans="2:8" x14ac:dyDescent="0.2">
      <c r="B87" s="25" t="s">
        <v>1005</v>
      </c>
      <c r="C87" s="25" t="s">
        <v>1006</v>
      </c>
      <c r="D87" s="25" t="s">
        <v>39</v>
      </c>
      <c r="E87" s="28">
        <v>66414</v>
      </c>
      <c r="F87" s="26">
        <v>159.6326904</v>
      </c>
      <c r="G87" s="27">
        <v>0.40627687194751999</v>
      </c>
      <c r="H87" s="29"/>
    </row>
    <row r="88" spans="2:8" x14ac:dyDescent="0.2">
      <c r="B88" s="25" t="s">
        <v>1007</v>
      </c>
      <c r="C88" s="25" t="s">
        <v>1008</v>
      </c>
      <c r="D88" s="25" t="s">
        <v>323</v>
      </c>
      <c r="E88" s="28">
        <v>11814</v>
      </c>
      <c r="F88" s="26">
        <v>159.60713999999999</v>
      </c>
      <c r="G88" s="27">
        <v>0.40621184431086899</v>
      </c>
      <c r="H88" s="29"/>
    </row>
    <row r="89" spans="2:8" x14ac:dyDescent="0.2">
      <c r="B89" s="25" t="s">
        <v>1009</v>
      </c>
      <c r="C89" s="25" t="s">
        <v>1010</v>
      </c>
      <c r="D89" s="25" t="s">
        <v>288</v>
      </c>
      <c r="E89" s="28">
        <v>19860</v>
      </c>
      <c r="F89" s="26">
        <v>157.7877</v>
      </c>
      <c r="G89" s="27">
        <v>0.401581236444498</v>
      </c>
      <c r="H89" s="29"/>
    </row>
    <row r="90" spans="2:8" x14ac:dyDescent="0.2">
      <c r="B90" s="25" t="s">
        <v>1011</v>
      </c>
      <c r="C90" s="25" t="s">
        <v>1012</v>
      </c>
      <c r="D90" s="25" t="s">
        <v>829</v>
      </c>
      <c r="E90" s="28">
        <v>3469</v>
      </c>
      <c r="F90" s="26">
        <v>157.77011999999999</v>
      </c>
      <c r="G90" s="27">
        <v>0.40153649405876901</v>
      </c>
      <c r="H90" s="29"/>
    </row>
    <row r="91" spans="2:8" x14ac:dyDescent="0.2">
      <c r="B91" s="25" t="s">
        <v>1013</v>
      </c>
      <c r="C91" s="25" t="s">
        <v>1014</v>
      </c>
      <c r="D91" s="25" t="s">
        <v>1015</v>
      </c>
      <c r="E91" s="28">
        <v>12572</v>
      </c>
      <c r="F91" s="26">
        <v>156.23224400000001</v>
      </c>
      <c r="G91" s="27">
        <v>0.39762248716483301</v>
      </c>
      <c r="H91" s="29"/>
    </row>
    <row r="92" spans="2:8" x14ac:dyDescent="0.2">
      <c r="B92" s="25" t="s">
        <v>1016</v>
      </c>
      <c r="C92" s="25" t="s">
        <v>1017</v>
      </c>
      <c r="D92" s="25" t="s">
        <v>616</v>
      </c>
      <c r="E92" s="28">
        <v>15022</v>
      </c>
      <c r="F92" s="26">
        <v>156.206267</v>
      </c>
      <c r="G92" s="27">
        <v>0.39755637379998199</v>
      </c>
      <c r="H92" s="29"/>
    </row>
    <row r="93" spans="2:8" x14ac:dyDescent="0.2">
      <c r="B93" s="25" t="s">
        <v>1018</v>
      </c>
      <c r="C93" s="25" t="s">
        <v>1019</v>
      </c>
      <c r="D93" s="25" t="s">
        <v>215</v>
      </c>
      <c r="E93" s="28">
        <v>35493</v>
      </c>
      <c r="F93" s="26">
        <v>155.81426999999999</v>
      </c>
      <c r="G93" s="27">
        <v>0.39655871276593102</v>
      </c>
      <c r="H93" s="29"/>
    </row>
    <row r="94" spans="2:8" x14ac:dyDescent="0.2">
      <c r="B94" s="25" t="s">
        <v>1020</v>
      </c>
      <c r="C94" s="25" t="s">
        <v>1021</v>
      </c>
      <c r="D94" s="25" t="s">
        <v>39</v>
      </c>
      <c r="E94" s="28">
        <v>448073</v>
      </c>
      <c r="F94" s="26">
        <v>152.65847110000001</v>
      </c>
      <c r="G94" s="27">
        <v>0.38852697376325701</v>
      </c>
      <c r="H94" s="29"/>
    </row>
    <row r="95" spans="2:8" x14ac:dyDescent="0.2">
      <c r="B95" s="25" t="s">
        <v>1022</v>
      </c>
      <c r="C95" s="25" t="s">
        <v>1023</v>
      </c>
      <c r="D95" s="25" t="s">
        <v>829</v>
      </c>
      <c r="E95" s="28">
        <v>13812</v>
      </c>
      <c r="F95" s="26">
        <v>152.028684</v>
      </c>
      <c r="G95" s="27">
        <v>0.38692411953371503</v>
      </c>
      <c r="H95" s="29"/>
    </row>
    <row r="96" spans="2:8" x14ac:dyDescent="0.2">
      <c r="B96" s="25" t="s">
        <v>1024</v>
      </c>
      <c r="C96" s="25" t="s">
        <v>1025</v>
      </c>
      <c r="D96" s="25" t="s">
        <v>93</v>
      </c>
      <c r="E96" s="28">
        <v>140077</v>
      </c>
      <c r="F96" s="26">
        <v>149.88238999999999</v>
      </c>
      <c r="G96" s="27">
        <v>0.381461644332584</v>
      </c>
      <c r="H96" s="29"/>
    </row>
    <row r="97" spans="2:8" x14ac:dyDescent="0.2">
      <c r="B97" s="25" t="s">
        <v>1026</v>
      </c>
      <c r="C97" s="25" t="s">
        <v>1027</v>
      </c>
      <c r="D97" s="25" t="s">
        <v>186</v>
      </c>
      <c r="E97" s="28">
        <v>48271</v>
      </c>
      <c r="F97" s="26">
        <v>149.44701599999999</v>
      </c>
      <c r="G97" s="27">
        <v>0.38035358566111699</v>
      </c>
      <c r="H97" s="29"/>
    </row>
    <row r="98" spans="2:8" x14ac:dyDescent="0.2">
      <c r="B98" s="25" t="s">
        <v>1028</v>
      </c>
      <c r="C98" s="25" t="s">
        <v>1029</v>
      </c>
      <c r="D98" s="25" t="s">
        <v>68</v>
      </c>
      <c r="E98" s="28">
        <v>402731</v>
      </c>
      <c r="F98" s="26">
        <v>148.6882852</v>
      </c>
      <c r="G98" s="27">
        <v>0.37842256028466198</v>
      </c>
      <c r="H98" s="29"/>
    </row>
    <row r="99" spans="2:8" x14ac:dyDescent="0.2">
      <c r="B99" s="25" t="s">
        <v>1030</v>
      </c>
      <c r="C99" s="25" t="s">
        <v>1031</v>
      </c>
      <c r="D99" s="25" t="s">
        <v>215</v>
      </c>
      <c r="E99" s="28">
        <v>111081</v>
      </c>
      <c r="F99" s="26">
        <v>148.68191849999999</v>
      </c>
      <c r="G99" s="27">
        <v>0.37840635656752802</v>
      </c>
      <c r="H99" s="29"/>
    </row>
    <row r="100" spans="2:8" x14ac:dyDescent="0.2">
      <c r="B100" s="25" t="s">
        <v>1032</v>
      </c>
      <c r="C100" s="25" t="s">
        <v>1033</v>
      </c>
      <c r="D100" s="25" t="s">
        <v>60</v>
      </c>
      <c r="E100" s="28">
        <v>5008</v>
      </c>
      <c r="F100" s="26">
        <v>148.39705599999999</v>
      </c>
      <c r="G100" s="27">
        <v>0.37768136067135399</v>
      </c>
      <c r="H100" s="29"/>
    </row>
    <row r="101" spans="2:8" x14ac:dyDescent="0.2">
      <c r="B101" s="25" t="s">
        <v>1034</v>
      </c>
      <c r="C101" s="25" t="s">
        <v>1035</v>
      </c>
      <c r="D101" s="25" t="s">
        <v>80</v>
      </c>
      <c r="E101" s="28">
        <v>63438</v>
      </c>
      <c r="F101" s="26">
        <v>147.51238140000001</v>
      </c>
      <c r="G101" s="27">
        <v>0.37542979911288599</v>
      </c>
      <c r="H101" s="29"/>
    </row>
    <row r="102" spans="2:8" x14ac:dyDescent="0.2">
      <c r="B102" s="25" t="s">
        <v>1036</v>
      </c>
      <c r="C102" s="25" t="s">
        <v>1037</v>
      </c>
      <c r="D102" s="25" t="s">
        <v>288</v>
      </c>
      <c r="E102" s="28">
        <v>5855</v>
      </c>
      <c r="F102" s="26">
        <v>147.46403000000001</v>
      </c>
      <c r="G102" s="27">
        <v>0.37530674126366398</v>
      </c>
      <c r="H102" s="29"/>
    </row>
    <row r="103" spans="2:8" x14ac:dyDescent="0.2">
      <c r="B103" s="25" t="s">
        <v>1038</v>
      </c>
      <c r="C103" s="25" t="s">
        <v>1039</v>
      </c>
      <c r="D103" s="25" t="s">
        <v>71</v>
      </c>
      <c r="E103" s="28">
        <v>29340</v>
      </c>
      <c r="F103" s="26">
        <v>146.43593999999999</v>
      </c>
      <c r="G103" s="27">
        <v>0.37269017702338197</v>
      </c>
      <c r="H103" s="29"/>
    </row>
    <row r="104" spans="2:8" x14ac:dyDescent="0.2">
      <c r="B104" s="25" t="s">
        <v>1040</v>
      </c>
      <c r="C104" s="25" t="s">
        <v>1041</v>
      </c>
      <c r="D104" s="25" t="s">
        <v>39</v>
      </c>
      <c r="E104" s="28">
        <v>3127</v>
      </c>
      <c r="F104" s="26">
        <v>145.521199</v>
      </c>
      <c r="G104" s="27">
        <v>0.370362094277982</v>
      </c>
      <c r="H104" s="29"/>
    </row>
    <row r="105" spans="2:8" x14ac:dyDescent="0.2">
      <c r="B105" s="25" t="s">
        <v>1042</v>
      </c>
      <c r="C105" s="25" t="s">
        <v>1043</v>
      </c>
      <c r="D105" s="25" t="s">
        <v>68</v>
      </c>
      <c r="E105" s="28">
        <v>849</v>
      </c>
      <c r="F105" s="26">
        <v>144.78845999999999</v>
      </c>
      <c r="G105" s="27">
        <v>0.36849721993346002</v>
      </c>
      <c r="H105" s="29"/>
    </row>
    <row r="106" spans="2:8" x14ac:dyDescent="0.2">
      <c r="B106" s="25" t="s">
        <v>1044</v>
      </c>
      <c r="C106" s="25" t="s">
        <v>1045</v>
      </c>
      <c r="D106" s="25" t="s">
        <v>96</v>
      </c>
      <c r="E106" s="28">
        <v>7376</v>
      </c>
      <c r="F106" s="26">
        <v>143.31567999999999</v>
      </c>
      <c r="G106" s="27">
        <v>0.36474888712037801</v>
      </c>
      <c r="H106" s="29"/>
    </row>
    <row r="107" spans="2:8" x14ac:dyDescent="0.2">
      <c r="B107" s="25" t="s">
        <v>1046</v>
      </c>
      <c r="C107" s="25" t="s">
        <v>1047</v>
      </c>
      <c r="D107" s="25" t="s">
        <v>186</v>
      </c>
      <c r="E107" s="28">
        <v>182491</v>
      </c>
      <c r="F107" s="26">
        <v>143.25543500000001</v>
      </c>
      <c r="G107" s="27">
        <v>0.36459555918930597</v>
      </c>
      <c r="H107" s="29"/>
    </row>
    <row r="108" spans="2:8" x14ac:dyDescent="0.2">
      <c r="B108" s="25" t="s">
        <v>1048</v>
      </c>
      <c r="C108" s="25" t="s">
        <v>1049</v>
      </c>
      <c r="D108" s="25" t="s">
        <v>866</v>
      </c>
      <c r="E108" s="28">
        <v>55954</v>
      </c>
      <c r="F108" s="26">
        <v>143.13033200000001</v>
      </c>
      <c r="G108" s="27">
        <v>0.36427716290478601</v>
      </c>
      <c r="H108" s="29"/>
    </row>
    <row r="109" spans="2:8" x14ac:dyDescent="0.2">
      <c r="B109" s="25" t="s">
        <v>1050</v>
      </c>
      <c r="C109" s="25" t="s">
        <v>1051</v>
      </c>
      <c r="D109" s="25" t="s">
        <v>77</v>
      </c>
      <c r="E109" s="28">
        <v>28571</v>
      </c>
      <c r="F109" s="26">
        <v>140.9835995</v>
      </c>
      <c r="G109" s="27">
        <v>0.35881357168908601</v>
      </c>
      <c r="H109" s="29"/>
    </row>
    <row r="110" spans="2:8" x14ac:dyDescent="0.2">
      <c r="B110" s="25" t="s">
        <v>1052</v>
      </c>
      <c r="C110" s="25" t="s">
        <v>1053</v>
      </c>
      <c r="D110" s="25" t="s">
        <v>39</v>
      </c>
      <c r="E110" s="28">
        <v>10330</v>
      </c>
      <c r="F110" s="26">
        <v>138.60794000000001</v>
      </c>
      <c r="G110" s="27">
        <v>0.35276734451560399</v>
      </c>
      <c r="H110" s="29"/>
    </row>
    <row r="111" spans="2:8" x14ac:dyDescent="0.2">
      <c r="B111" s="25" t="s">
        <v>1054</v>
      </c>
      <c r="C111" s="25" t="s">
        <v>1055</v>
      </c>
      <c r="D111" s="25" t="s">
        <v>215</v>
      </c>
      <c r="E111" s="28">
        <v>24508</v>
      </c>
      <c r="F111" s="26">
        <v>137.085498</v>
      </c>
      <c r="G111" s="27">
        <v>0.34889261828044799</v>
      </c>
      <c r="H111" s="29"/>
    </row>
    <row r="112" spans="2:8" x14ac:dyDescent="0.2">
      <c r="B112" s="25" t="s">
        <v>1056</v>
      </c>
      <c r="C112" s="25" t="s">
        <v>1057</v>
      </c>
      <c r="D112" s="25" t="s">
        <v>283</v>
      </c>
      <c r="E112" s="28">
        <v>6739</v>
      </c>
      <c r="F112" s="26">
        <v>134.26783599999999</v>
      </c>
      <c r="G112" s="27">
        <v>0.34172146241821799</v>
      </c>
      <c r="H112" s="29"/>
    </row>
    <row r="113" spans="2:8" x14ac:dyDescent="0.2">
      <c r="B113" s="25" t="s">
        <v>1058</v>
      </c>
      <c r="C113" s="25" t="s">
        <v>1059</v>
      </c>
      <c r="D113" s="25" t="s">
        <v>88</v>
      </c>
      <c r="E113" s="28">
        <v>20095</v>
      </c>
      <c r="F113" s="26">
        <v>133.19970749999999</v>
      </c>
      <c r="G113" s="27">
        <v>0.33900299726718602</v>
      </c>
      <c r="H113" s="29"/>
    </row>
    <row r="114" spans="2:8" x14ac:dyDescent="0.2">
      <c r="B114" s="25" t="s">
        <v>1060</v>
      </c>
      <c r="C114" s="25" t="s">
        <v>1061</v>
      </c>
      <c r="D114" s="25" t="s">
        <v>288</v>
      </c>
      <c r="E114" s="28">
        <v>12404</v>
      </c>
      <c r="F114" s="26">
        <v>132.1026</v>
      </c>
      <c r="G114" s="27">
        <v>0.33621077844174801</v>
      </c>
      <c r="H114" s="29"/>
    </row>
    <row r="115" spans="2:8" x14ac:dyDescent="0.2">
      <c r="B115" s="25" t="s">
        <v>1062</v>
      </c>
      <c r="C115" s="25" t="s">
        <v>1063</v>
      </c>
      <c r="D115" s="25" t="s">
        <v>599</v>
      </c>
      <c r="E115" s="28">
        <v>34724</v>
      </c>
      <c r="F115" s="26">
        <v>131.62132199999999</v>
      </c>
      <c r="G115" s="27">
        <v>0.33498589073305102</v>
      </c>
      <c r="H115" s="29"/>
    </row>
    <row r="116" spans="2:8" x14ac:dyDescent="0.2">
      <c r="B116" s="25" t="s">
        <v>1064</v>
      </c>
      <c r="C116" s="25" t="s">
        <v>1065</v>
      </c>
      <c r="D116" s="25" t="s">
        <v>96</v>
      </c>
      <c r="E116" s="28">
        <v>15838</v>
      </c>
      <c r="F116" s="26">
        <v>131.05945</v>
      </c>
      <c r="G116" s="27">
        <v>0.33355588540004</v>
      </c>
      <c r="H116" s="29"/>
    </row>
    <row r="117" spans="2:8" x14ac:dyDescent="0.2">
      <c r="B117" s="25" t="s">
        <v>1066</v>
      </c>
      <c r="C117" s="25" t="s">
        <v>1067</v>
      </c>
      <c r="D117" s="25" t="s">
        <v>866</v>
      </c>
      <c r="E117" s="28">
        <v>7184</v>
      </c>
      <c r="F117" s="26">
        <v>130.74161599999999</v>
      </c>
      <c r="G117" s="27">
        <v>0.332746974624966</v>
      </c>
      <c r="H117" s="29"/>
    </row>
    <row r="118" spans="2:8" x14ac:dyDescent="0.2">
      <c r="B118" s="25" t="s">
        <v>1068</v>
      </c>
      <c r="C118" s="25" t="s">
        <v>1069</v>
      </c>
      <c r="D118" s="25" t="s">
        <v>221</v>
      </c>
      <c r="E118" s="28">
        <v>8129</v>
      </c>
      <c r="F118" s="26">
        <v>130.48670799999999</v>
      </c>
      <c r="G118" s="27">
        <v>0.33209821512204202</v>
      </c>
      <c r="H118" s="29"/>
    </row>
    <row r="119" spans="2:8" x14ac:dyDescent="0.2">
      <c r="B119" s="25" t="s">
        <v>1070</v>
      </c>
      <c r="C119" s="25" t="s">
        <v>1071</v>
      </c>
      <c r="D119" s="25" t="s">
        <v>616</v>
      </c>
      <c r="E119" s="28">
        <v>388</v>
      </c>
      <c r="F119" s="26">
        <v>129.82480000000001</v>
      </c>
      <c r="G119" s="27">
        <v>0.33041361085280802</v>
      </c>
      <c r="H119" s="29"/>
    </row>
    <row r="120" spans="2:8" x14ac:dyDescent="0.2">
      <c r="B120" s="25" t="s">
        <v>1072</v>
      </c>
      <c r="C120" s="25" t="s">
        <v>1073</v>
      </c>
      <c r="D120" s="25" t="s">
        <v>215</v>
      </c>
      <c r="E120" s="28">
        <v>858035</v>
      </c>
      <c r="F120" s="26">
        <v>129.8206955</v>
      </c>
      <c r="G120" s="27">
        <v>0.33040316460012198</v>
      </c>
      <c r="H120" s="29"/>
    </row>
    <row r="121" spans="2:8" x14ac:dyDescent="0.2">
      <c r="B121" s="25" t="s">
        <v>1074</v>
      </c>
      <c r="C121" s="25" t="s">
        <v>1075</v>
      </c>
      <c r="D121" s="25" t="s">
        <v>93</v>
      </c>
      <c r="E121" s="28">
        <v>12910</v>
      </c>
      <c r="F121" s="26">
        <v>128.49323000000001</v>
      </c>
      <c r="G121" s="27">
        <v>0.32702466781724598</v>
      </c>
      <c r="H121" s="29"/>
    </row>
    <row r="122" spans="2:8" x14ac:dyDescent="0.2">
      <c r="B122" s="25" t="s">
        <v>1076</v>
      </c>
      <c r="C122" s="25" t="s">
        <v>1077</v>
      </c>
      <c r="D122" s="25" t="s">
        <v>1078</v>
      </c>
      <c r="E122" s="28">
        <v>103689</v>
      </c>
      <c r="F122" s="26">
        <v>128.03517719999999</v>
      </c>
      <c r="G122" s="27">
        <v>0.32585888994114498</v>
      </c>
      <c r="H122" s="29"/>
    </row>
    <row r="123" spans="2:8" x14ac:dyDescent="0.2">
      <c r="B123" s="25" t="s">
        <v>1079</v>
      </c>
      <c r="C123" s="25" t="s">
        <v>1080</v>
      </c>
      <c r="D123" s="25" t="s">
        <v>39</v>
      </c>
      <c r="E123" s="28">
        <v>18138</v>
      </c>
      <c r="F123" s="26">
        <v>127.383174</v>
      </c>
      <c r="G123" s="27">
        <v>0.32419949411230797</v>
      </c>
      <c r="H123" s="29"/>
    </row>
    <row r="124" spans="2:8" x14ac:dyDescent="0.2">
      <c r="B124" s="25" t="s">
        <v>1081</v>
      </c>
      <c r="C124" s="25" t="s">
        <v>1082</v>
      </c>
      <c r="D124" s="25" t="s">
        <v>96</v>
      </c>
      <c r="E124" s="28">
        <v>28678</v>
      </c>
      <c r="F124" s="26">
        <v>127.33032</v>
      </c>
      <c r="G124" s="27">
        <v>0.32406497681678398</v>
      </c>
      <c r="H124" s="29"/>
    </row>
    <row r="125" spans="2:8" x14ac:dyDescent="0.2">
      <c r="B125" s="25" t="s">
        <v>28</v>
      </c>
      <c r="C125" s="25" t="s">
        <v>29</v>
      </c>
      <c r="D125" s="25" t="s">
        <v>27</v>
      </c>
      <c r="E125" s="28">
        <v>10563</v>
      </c>
      <c r="F125" s="26">
        <v>127.189083</v>
      </c>
      <c r="G125" s="27">
        <v>0.323705518322289</v>
      </c>
      <c r="H125" s="29"/>
    </row>
    <row r="126" spans="2:8" x14ac:dyDescent="0.2">
      <c r="B126" s="25" t="s">
        <v>1083</v>
      </c>
      <c r="C126" s="25" t="s">
        <v>1084</v>
      </c>
      <c r="D126" s="25" t="s">
        <v>88</v>
      </c>
      <c r="E126" s="28">
        <v>12450</v>
      </c>
      <c r="F126" s="26">
        <v>126.92775</v>
      </c>
      <c r="G126" s="27">
        <v>0.32304040672446699</v>
      </c>
      <c r="H126" s="29"/>
    </row>
    <row r="127" spans="2:8" x14ac:dyDescent="0.2">
      <c r="B127" s="25" t="s">
        <v>1085</v>
      </c>
      <c r="C127" s="25" t="s">
        <v>1086</v>
      </c>
      <c r="D127" s="25" t="s">
        <v>707</v>
      </c>
      <c r="E127" s="28">
        <v>54903</v>
      </c>
      <c r="F127" s="26">
        <v>124.8109899</v>
      </c>
      <c r="G127" s="27">
        <v>0.31765309745882497</v>
      </c>
      <c r="H127" s="29"/>
    </row>
    <row r="128" spans="2:8" x14ac:dyDescent="0.2">
      <c r="B128" s="25" t="s">
        <v>1087</v>
      </c>
      <c r="C128" s="25" t="s">
        <v>1088</v>
      </c>
      <c r="D128" s="25" t="s">
        <v>246</v>
      </c>
      <c r="E128" s="28">
        <v>18182</v>
      </c>
      <c r="F128" s="26">
        <v>124.71033799999999</v>
      </c>
      <c r="G128" s="27">
        <v>0.31739693101205801</v>
      </c>
      <c r="H128" s="29"/>
    </row>
    <row r="129" spans="2:8" x14ac:dyDescent="0.2">
      <c r="B129" s="25" t="s">
        <v>1089</v>
      </c>
      <c r="C129" s="25" t="s">
        <v>1090</v>
      </c>
      <c r="D129" s="25" t="s">
        <v>107</v>
      </c>
      <c r="E129" s="28">
        <v>8645</v>
      </c>
      <c r="F129" s="26">
        <v>124.289165</v>
      </c>
      <c r="G129" s="27">
        <v>0.31632501492419401</v>
      </c>
      <c r="H129" s="29"/>
    </row>
    <row r="130" spans="2:8" x14ac:dyDescent="0.2">
      <c r="B130" s="25" t="s">
        <v>1091</v>
      </c>
      <c r="C130" s="25" t="s">
        <v>1092</v>
      </c>
      <c r="D130" s="25" t="s">
        <v>60</v>
      </c>
      <c r="E130" s="28">
        <v>10316</v>
      </c>
      <c r="F130" s="26">
        <v>124.14274399999999</v>
      </c>
      <c r="G130" s="27">
        <v>0.31595236277056299</v>
      </c>
      <c r="H130" s="29"/>
    </row>
    <row r="131" spans="2:8" x14ac:dyDescent="0.2">
      <c r="B131" s="25" t="s">
        <v>1093</v>
      </c>
      <c r="C131" s="25" t="s">
        <v>1094</v>
      </c>
      <c r="D131" s="25" t="s">
        <v>107</v>
      </c>
      <c r="E131" s="28">
        <v>33471</v>
      </c>
      <c r="F131" s="26">
        <v>122.26956300000001</v>
      </c>
      <c r="G131" s="27">
        <v>0.31118498012879597</v>
      </c>
      <c r="H131" s="29"/>
    </row>
    <row r="132" spans="2:8" x14ac:dyDescent="0.2">
      <c r="B132" s="25" t="s">
        <v>1095</v>
      </c>
      <c r="C132" s="25" t="s">
        <v>1096</v>
      </c>
      <c r="D132" s="25" t="s">
        <v>80</v>
      </c>
      <c r="E132" s="28">
        <v>9578</v>
      </c>
      <c r="F132" s="26">
        <v>121.83216</v>
      </c>
      <c r="G132" s="27">
        <v>0.31007175750393701</v>
      </c>
      <c r="H132" s="29"/>
    </row>
    <row r="133" spans="2:8" x14ac:dyDescent="0.2">
      <c r="B133" s="25" t="s">
        <v>1097</v>
      </c>
      <c r="C133" s="25" t="s">
        <v>1098</v>
      </c>
      <c r="D133" s="25" t="s">
        <v>47</v>
      </c>
      <c r="E133" s="28">
        <v>8478</v>
      </c>
      <c r="F133" s="26">
        <v>121.769514</v>
      </c>
      <c r="G133" s="27">
        <v>0.309912318852266</v>
      </c>
      <c r="H133" s="29"/>
    </row>
    <row r="134" spans="2:8" x14ac:dyDescent="0.2">
      <c r="B134" s="25" t="s">
        <v>1099</v>
      </c>
      <c r="C134" s="25" t="s">
        <v>1100</v>
      </c>
      <c r="D134" s="25" t="s">
        <v>186</v>
      </c>
      <c r="E134" s="28">
        <v>690909</v>
      </c>
      <c r="F134" s="26">
        <v>120.8399841</v>
      </c>
      <c r="G134" s="27">
        <v>0.30754659727476502</v>
      </c>
      <c r="H134" s="29"/>
    </row>
    <row r="135" spans="2:8" x14ac:dyDescent="0.2">
      <c r="B135" s="25" t="s">
        <v>1101</v>
      </c>
      <c r="C135" s="25" t="s">
        <v>1102</v>
      </c>
      <c r="D135" s="25" t="s">
        <v>39</v>
      </c>
      <c r="E135" s="28">
        <v>3687</v>
      </c>
      <c r="F135" s="26">
        <v>120.358428</v>
      </c>
      <c r="G135" s="27">
        <v>0.30632100178123001</v>
      </c>
      <c r="H135" s="29"/>
    </row>
    <row r="136" spans="2:8" x14ac:dyDescent="0.2">
      <c r="B136" s="25" t="s">
        <v>1103</v>
      </c>
      <c r="C136" s="25" t="s">
        <v>1104</v>
      </c>
      <c r="D136" s="25" t="s">
        <v>1015</v>
      </c>
      <c r="E136" s="28">
        <v>161616</v>
      </c>
      <c r="F136" s="26">
        <v>120.3554352</v>
      </c>
      <c r="G136" s="27">
        <v>0.30631338488634802</v>
      </c>
      <c r="H136" s="29"/>
    </row>
    <row r="137" spans="2:8" x14ac:dyDescent="0.2">
      <c r="B137" s="25" t="s">
        <v>1105</v>
      </c>
      <c r="C137" s="25" t="s">
        <v>1106</v>
      </c>
      <c r="D137" s="25" t="s">
        <v>77</v>
      </c>
      <c r="E137" s="28">
        <v>13431</v>
      </c>
      <c r="F137" s="26">
        <v>119.5694775</v>
      </c>
      <c r="G137" s="27">
        <v>0.304313065058129</v>
      </c>
      <c r="H137" s="29"/>
    </row>
    <row r="138" spans="2:8" x14ac:dyDescent="0.2">
      <c r="B138" s="25" t="s">
        <v>1107</v>
      </c>
      <c r="C138" s="25" t="s">
        <v>1108</v>
      </c>
      <c r="D138" s="25" t="s">
        <v>60</v>
      </c>
      <c r="E138" s="28">
        <v>169949</v>
      </c>
      <c r="F138" s="26">
        <v>118.1315499</v>
      </c>
      <c r="G138" s="27">
        <v>0.30065343415200901</v>
      </c>
      <c r="H138" s="29"/>
    </row>
    <row r="139" spans="2:8" x14ac:dyDescent="0.2">
      <c r="B139" s="25" t="s">
        <v>1109</v>
      </c>
      <c r="C139" s="25" t="s">
        <v>1110</v>
      </c>
      <c r="D139" s="25" t="s">
        <v>65</v>
      </c>
      <c r="E139" s="28">
        <v>76019</v>
      </c>
      <c r="F139" s="26">
        <v>117.2821132</v>
      </c>
      <c r="G139" s="27">
        <v>0.298491555626196</v>
      </c>
      <c r="H139" s="29"/>
    </row>
    <row r="140" spans="2:8" x14ac:dyDescent="0.2">
      <c r="B140" s="25" t="s">
        <v>1111</v>
      </c>
      <c r="C140" s="25" t="s">
        <v>1112</v>
      </c>
      <c r="D140" s="25" t="s">
        <v>186</v>
      </c>
      <c r="E140" s="28">
        <v>9799</v>
      </c>
      <c r="F140" s="26">
        <v>116.823678</v>
      </c>
      <c r="G140" s="27">
        <v>0.29732480451412802</v>
      </c>
      <c r="H140" s="29"/>
    </row>
    <row r="141" spans="2:8" x14ac:dyDescent="0.2">
      <c r="B141" s="25" t="s">
        <v>1113</v>
      </c>
      <c r="C141" s="25" t="s">
        <v>1114</v>
      </c>
      <c r="D141" s="25" t="s">
        <v>616</v>
      </c>
      <c r="E141" s="28">
        <v>14154</v>
      </c>
      <c r="F141" s="26">
        <v>115.800951</v>
      </c>
      <c r="G141" s="27">
        <v>0.29472188950107497</v>
      </c>
      <c r="H141" s="29"/>
    </row>
    <row r="142" spans="2:8" x14ac:dyDescent="0.2">
      <c r="B142" s="25" t="s">
        <v>1115</v>
      </c>
      <c r="C142" s="25" t="s">
        <v>1116</v>
      </c>
      <c r="D142" s="25" t="s">
        <v>107</v>
      </c>
      <c r="E142" s="28">
        <v>8777</v>
      </c>
      <c r="F142" s="26">
        <v>115.356111</v>
      </c>
      <c r="G142" s="27">
        <v>0.29358973916730402</v>
      </c>
      <c r="H142" s="29"/>
    </row>
    <row r="143" spans="2:8" x14ac:dyDescent="0.2">
      <c r="B143" s="25" t="s">
        <v>1117</v>
      </c>
      <c r="C143" s="25" t="s">
        <v>1118</v>
      </c>
      <c r="D143" s="25" t="s">
        <v>288</v>
      </c>
      <c r="E143" s="28">
        <v>41090</v>
      </c>
      <c r="F143" s="26">
        <v>114.10693000000001</v>
      </c>
      <c r="G143" s="27">
        <v>0.290410482162335</v>
      </c>
      <c r="H143" s="29"/>
    </row>
    <row r="144" spans="2:8" x14ac:dyDescent="0.2">
      <c r="B144" s="25" t="s">
        <v>1119</v>
      </c>
      <c r="C144" s="25" t="s">
        <v>1120</v>
      </c>
      <c r="D144" s="25" t="s">
        <v>1121</v>
      </c>
      <c r="E144" s="28">
        <v>6731</v>
      </c>
      <c r="F144" s="26">
        <v>112.663478</v>
      </c>
      <c r="G144" s="27">
        <v>0.286736791254182</v>
      </c>
      <c r="H144" s="29"/>
    </row>
    <row r="145" spans="2:8" x14ac:dyDescent="0.2">
      <c r="B145" s="25" t="s">
        <v>1122</v>
      </c>
      <c r="C145" s="25" t="s">
        <v>1123</v>
      </c>
      <c r="D145" s="25" t="s">
        <v>221</v>
      </c>
      <c r="E145" s="28">
        <v>5163</v>
      </c>
      <c r="F145" s="26">
        <v>112.65149700000001</v>
      </c>
      <c r="G145" s="27">
        <v>0.28670629873294101</v>
      </c>
      <c r="H145" s="29"/>
    </row>
    <row r="146" spans="2:8" x14ac:dyDescent="0.2">
      <c r="B146" s="25" t="s">
        <v>1124</v>
      </c>
      <c r="C146" s="25" t="s">
        <v>1125</v>
      </c>
      <c r="D146" s="25" t="s">
        <v>599</v>
      </c>
      <c r="E146" s="28">
        <v>26094</v>
      </c>
      <c r="F146" s="26">
        <v>112.55646900000001</v>
      </c>
      <c r="G146" s="27">
        <v>0.286464445522983</v>
      </c>
      <c r="H146" s="29"/>
    </row>
    <row r="147" spans="2:8" x14ac:dyDescent="0.2">
      <c r="B147" s="25" t="s">
        <v>1126</v>
      </c>
      <c r="C147" s="25" t="s">
        <v>1127</v>
      </c>
      <c r="D147" s="25" t="s">
        <v>60</v>
      </c>
      <c r="E147" s="28">
        <v>20660</v>
      </c>
      <c r="F147" s="26">
        <v>111.44004</v>
      </c>
      <c r="G147" s="27">
        <v>0.28362305206694999</v>
      </c>
      <c r="H147" s="29"/>
    </row>
    <row r="148" spans="2:8" x14ac:dyDescent="0.2">
      <c r="B148" s="25" t="s">
        <v>1128</v>
      </c>
      <c r="C148" s="25" t="s">
        <v>1129</v>
      </c>
      <c r="D148" s="25" t="s">
        <v>80</v>
      </c>
      <c r="E148" s="28">
        <v>15017</v>
      </c>
      <c r="F148" s="26">
        <v>109.0609625</v>
      </c>
      <c r="G148" s="27">
        <v>0.277568125833491</v>
      </c>
      <c r="H148" s="29"/>
    </row>
    <row r="149" spans="2:8" x14ac:dyDescent="0.2">
      <c r="B149" s="25" t="s">
        <v>1130</v>
      </c>
      <c r="C149" s="25" t="s">
        <v>1131</v>
      </c>
      <c r="D149" s="25" t="s">
        <v>42</v>
      </c>
      <c r="E149" s="28">
        <v>78609</v>
      </c>
      <c r="F149" s="26">
        <v>108.9913785</v>
      </c>
      <c r="G149" s="27">
        <v>0.27739102946440197</v>
      </c>
      <c r="H149" s="29"/>
    </row>
    <row r="150" spans="2:8" x14ac:dyDescent="0.2">
      <c r="B150" s="25" t="s">
        <v>1132</v>
      </c>
      <c r="C150" s="25" t="s">
        <v>1133</v>
      </c>
      <c r="D150" s="25" t="s">
        <v>65</v>
      </c>
      <c r="E150" s="28">
        <v>26174</v>
      </c>
      <c r="F150" s="26">
        <v>107.11709500000001</v>
      </c>
      <c r="G150" s="27">
        <v>0.272620840879503</v>
      </c>
      <c r="H150" s="29"/>
    </row>
    <row r="151" spans="2:8" x14ac:dyDescent="0.2">
      <c r="B151" s="25" t="s">
        <v>1134</v>
      </c>
      <c r="C151" s="25" t="s">
        <v>1135</v>
      </c>
      <c r="D151" s="25" t="s">
        <v>80</v>
      </c>
      <c r="E151" s="28">
        <v>14853</v>
      </c>
      <c r="F151" s="26">
        <v>106.822776</v>
      </c>
      <c r="G151" s="27">
        <v>0.27187177749921998</v>
      </c>
      <c r="H151" s="29"/>
    </row>
    <row r="152" spans="2:8" x14ac:dyDescent="0.2">
      <c r="B152" s="25" t="s">
        <v>1136</v>
      </c>
      <c r="C152" s="25" t="s">
        <v>1137</v>
      </c>
      <c r="D152" s="25" t="s">
        <v>77</v>
      </c>
      <c r="E152" s="28">
        <v>2109</v>
      </c>
      <c r="F152" s="26">
        <v>106.75758</v>
      </c>
      <c r="G152" s="27">
        <v>0.27170584891105198</v>
      </c>
      <c r="H152" s="29"/>
    </row>
    <row r="153" spans="2:8" x14ac:dyDescent="0.2">
      <c r="B153" s="25" t="s">
        <v>1138</v>
      </c>
      <c r="C153" s="25" t="s">
        <v>1139</v>
      </c>
      <c r="D153" s="25" t="s">
        <v>272</v>
      </c>
      <c r="E153" s="28">
        <v>10038</v>
      </c>
      <c r="F153" s="26">
        <v>106.20204</v>
      </c>
      <c r="G153" s="27">
        <v>0.270291958981138</v>
      </c>
      <c r="H153" s="29"/>
    </row>
    <row r="154" spans="2:8" x14ac:dyDescent="0.2">
      <c r="B154" s="25" t="s">
        <v>1140</v>
      </c>
      <c r="C154" s="25" t="s">
        <v>1141</v>
      </c>
      <c r="D154" s="25" t="s">
        <v>1015</v>
      </c>
      <c r="E154" s="28">
        <v>17412</v>
      </c>
      <c r="F154" s="26">
        <v>105.3426</v>
      </c>
      <c r="G154" s="27">
        <v>0.268104621325225</v>
      </c>
      <c r="H154" s="29"/>
    </row>
    <row r="155" spans="2:8" x14ac:dyDescent="0.2">
      <c r="B155" s="25" t="s">
        <v>1142</v>
      </c>
      <c r="C155" s="25" t="s">
        <v>1143</v>
      </c>
      <c r="D155" s="25" t="s">
        <v>30</v>
      </c>
      <c r="E155" s="28">
        <v>34929</v>
      </c>
      <c r="F155" s="26">
        <v>105.17121899999999</v>
      </c>
      <c r="G155" s="27">
        <v>0.26766844414612201</v>
      </c>
      <c r="H155" s="29"/>
    </row>
    <row r="156" spans="2:8" x14ac:dyDescent="0.2">
      <c r="B156" s="25" t="s">
        <v>1144</v>
      </c>
      <c r="C156" s="25" t="s">
        <v>1145</v>
      </c>
      <c r="D156" s="25" t="s">
        <v>126</v>
      </c>
      <c r="E156" s="28">
        <v>9280</v>
      </c>
      <c r="F156" s="26">
        <v>104.92896</v>
      </c>
      <c r="G156" s="27">
        <v>0.26705187727329399</v>
      </c>
      <c r="H156" s="29"/>
    </row>
    <row r="157" spans="2:8" x14ac:dyDescent="0.2">
      <c r="B157" s="25" t="s">
        <v>1146</v>
      </c>
      <c r="C157" s="25" t="s">
        <v>1147</v>
      </c>
      <c r="D157" s="25" t="s">
        <v>30</v>
      </c>
      <c r="E157" s="28">
        <v>6080</v>
      </c>
      <c r="F157" s="26">
        <v>102.46016</v>
      </c>
      <c r="G157" s="27">
        <v>0.26076860071539898</v>
      </c>
      <c r="H157" s="29"/>
    </row>
    <row r="158" spans="2:8" x14ac:dyDescent="0.2">
      <c r="B158" s="25" t="s">
        <v>1148</v>
      </c>
      <c r="C158" s="25" t="s">
        <v>1149</v>
      </c>
      <c r="D158" s="25" t="s">
        <v>323</v>
      </c>
      <c r="E158" s="28">
        <v>30933</v>
      </c>
      <c r="F158" s="26">
        <v>102.419163</v>
      </c>
      <c r="G158" s="27">
        <v>0.26066426035204598</v>
      </c>
      <c r="H158" s="29"/>
    </row>
    <row r="159" spans="2:8" x14ac:dyDescent="0.2">
      <c r="B159" s="25" t="s">
        <v>1150</v>
      </c>
      <c r="C159" s="25" t="s">
        <v>1151</v>
      </c>
      <c r="D159" s="25" t="s">
        <v>96</v>
      </c>
      <c r="E159" s="28">
        <v>6279</v>
      </c>
      <c r="F159" s="26">
        <v>101.682126</v>
      </c>
      <c r="G159" s="27">
        <v>0.25878844728318701</v>
      </c>
      <c r="H159" s="29"/>
    </row>
    <row r="160" spans="2:8" x14ac:dyDescent="0.2">
      <c r="B160" s="25" t="s">
        <v>1152</v>
      </c>
      <c r="C160" s="25" t="s">
        <v>1153</v>
      </c>
      <c r="D160" s="25" t="s">
        <v>215</v>
      </c>
      <c r="E160" s="28">
        <v>513025</v>
      </c>
      <c r="F160" s="26">
        <v>101.0146225</v>
      </c>
      <c r="G160" s="27">
        <v>0.25708960205722098</v>
      </c>
      <c r="H160" s="29"/>
    </row>
    <row r="161" spans="2:8" x14ac:dyDescent="0.2">
      <c r="B161" s="25" t="s">
        <v>1154</v>
      </c>
      <c r="C161" s="25" t="s">
        <v>1155</v>
      </c>
      <c r="D161" s="25" t="s">
        <v>599</v>
      </c>
      <c r="E161" s="28">
        <v>1433</v>
      </c>
      <c r="F161" s="26">
        <v>100.31</v>
      </c>
      <c r="G161" s="27">
        <v>0.25529628626152501</v>
      </c>
      <c r="H161" s="29"/>
    </row>
    <row r="162" spans="2:8" x14ac:dyDescent="0.2">
      <c r="B162" s="25" t="s">
        <v>1156</v>
      </c>
      <c r="C162" s="25" t="s">
        <v>1157</v>
      </c>
      <c r="D162" s="25" t="s">
        <v>323</v>
      </c>
      <c r="E162" s="28">
        <v>5879</v>
      </c>
      <c r="F162" s="26">
        <v>99.901847000000004</v>
      </c>
      <c r="G162" s="27">
        <v>0.25425750702589001</v>
      </c>
      <c r="H162" s="29"/>
    </row>
    <row r="163" spans="2:8" x14ac:dyDescent="0.2">
      <c r="B163" s="25" t="s">
        <v>1158</v>
      </c>
      <c r="C163" s="25" t="s">
        <v>1159</v>
      </c>
      <c r="D163" s="25" t="s">
        <v>249</v>
      </c>
      <c r="E163" s="28">
        <v>298780</v>
      </c>
      <c r="F163" s="26">
        <v>98.926057999999998</v>
      </c>
      <c r="G163" s="27">
        <v>0.25177405265568997</v>
      </c>
      <c r="H163" s="29"/>
    </row>
    <row r="164" spans="2:8" x14ac:dyDescent="0.2">
      <c r="B164" s="25" t="s">
        <v>1160</v>
      </c>
      <c r="C164" s="25" t="s">
        <v>1161</v>
      </c>
      <c r="D164" s="25" t="s">
        <v>39</v>
      </c>
      <c r="E164" s="28">
        <v>14165</v>
      </c>
      <c r="F164" s="26">
        <v>98.142202499999996</v>
      </c>
      <c r="G164" s="27">
        <v>0.24977908308021701</v>
      </c>
      <c r="H164" s="29"/>
    </row>
    <row r="165" spans="2:8" x14ac:dyDescent="0.2">
      <c r="B165" s="25" t="s">
        <v>1162</v>
      </c>
      <c r="C165" s="25" t="s">
        <v>1163</v>
      </c>
      <c r="D165" s="25" t="s">
        <v>215</v>
      </c>
      <c r="E165" s="28">
        <v>298771</v>
      </c>
      <c r="F165" s="26">
        <v>98.116396399999999</v>
      </c>
      <c r="G165" s="27">
        <v>0.249713404668365</v>
      </c>
      <c r="H165" s="29"/>
    </row>
    <row r="166" spans="2:8" x14ac:dyDescent="0.2">
      <c r="B166" s="25" t="s">
        <v>1164</v>
      </c>
      <c r="C166" s="25" t="s">
        <v>1165</v>
      </c>
      <c r="D166" s="25" t="s">
        <v>71</v>
      </c>
      <c r="E166" s="28">
        <v>15945</v>
      </c>
      <c r="F166" s="26">
        <v>97.846492499999997</v>
      </c>
      <c r="G166" s="27">
        <v>0.249026479503202</v>
      </c>
      <c r="H166" s="29"/>
    </row>
    <row r="167" spans="2:8" x14ac:dyDescent="0.2">
      <c r="B167" s="25" t="s">
        <v>1166</v>
      </c>
      <c r="C167" s="25" t="s">
        <v>1167</v>
      </c>
      <c r="D167" s="25" t="s">
        <v>30</v>
      </c>
      <c r="E167" s="28">
        <v>75049</v>
      </c>
      <c r="F167" s="26">
        <v>97.781342100000003</v>
      </c>
      <c r="G167" s="27">
        <v>0.24886066697036899</v>
      </c>
      <c r="H167" s="29"/>
    </row>
    <row r="168" spans="2:8" x14ac:dyDescent="0.2">
      <c r="B168" s="25" t="s">
        <v>1168</v>
      </c>
      <c r="C168" s="25" t="s">
        <v>1169</v>
      </c>
      <c r="D168" s="25" t="s">
        <v>88</v>
      </c>
      <c r="E168" s="28">
        <v>24257</v>
      </c>
      <c r="F168" s="26">
        <v>97.125028</v>
      </c>
      <c r="G168" s="27">
        <v>0.24719029958575001</v>
      </c>
      <c r="H168" s="29"/>
    </row>
    <row r="169" spans="2:8" x14ac:dyDescent="0.2">
      <c r="B169" s="25" t="s">
        <v>1170</v>
      </c>
      <c r="C169" s="25" t="s">
        <v>1171</v>
      </c>
      <c r="D169" s="25" t="s">
        <v>323</v>
      </c>
      <c r="E169" s="28">
        <v>14775</v>
      </c>
      <c r="F169" s="26">
        <v>96.510300000000001</v>
      </c>
      <c r="G169" s="27">
        <v>0.24562577186706899</v>
      </c>
      <c r="H169" s="29"/>
    </row>
    <row r="170" spans="2:8" x14ac:dyDescent="0.2">
      <c r="B170" s="25" t="s">
        <v>1172</v>
      </c>
      <c r="C170" s="25" t="s">
        <v>1173</v>
      </c>
      <c r="D170" s="25" t="s">
        <v>36</v>
      </c>
      <c r="E170" s="28">
        <v>298767</v>
      </c>
      <c r="F170" s="26">
        <v>96.501740999999996</v>
      </c>
      <c r="G170" s="27">
        <v>0.245603988586098</v>
      </c>
      <c r="H170" s="29"/>
    </row>
    <row r="171" spans="2:8" x14ac:dyDescent="0.2">
      <c r="B171" s="25" t="s">
        <v>1174</v>
      </c>
      <c r="C171" s="25" t="s">
        <v>1175</v>
      </c>
      <c r="D171" s="25" t="s">
        <v>202</v>
      </c>
      <c r="E171" s="28">
        <v>61241</v>
      </c>
      <c r="F171" s="26">
        <v>96.442326800000004</v>
      </c>
      <c r="G171" s="27">
        <v>0.24545277510178801</v>
      </c>
      <c r="H171" s="29"/>
    </row>
    <row r="172" spans="2:8" x14ac:dyDescent="0.2">
      <c r="B172" s="25" t="s">
        <v>1176</v>
      </c>
      <c r="C172" s="25" t="s">
        <v>1177</v>
      </c>
      <c r="D172" s="25" t="s">
        <v>288</v>
      </c>
      <c r="E172" s="28">
        <v>43245</v>
      </c>
      <c r="F172" s="26">
        <v>96.150932999999995</v>
      </c>
      <c r="G172" s="27">
        <v>0.24471115656944201</v>
      </c>
      <c r="H172" s="29"/>
    </row>
    <row r="173" spans="2:8" x14ac:dyDescent="0.2">
      <c r="B173" s="25" t="s">
        <v>1178</v>
      </c>
      <c r="C173" s="25" t="s">
        <v>1179</v>
      </c>
      <c r="D173" s="25" t="s">
        <v>96</v>
      </c>
      <c r="E173" s="28">
        <v>3537</v>
      </c>
      <c r="F173" s="26">
        <v>96.079068000000007</v>
      </c>
      <c r="G173" s="27">
        <v>0.244528254888531</v>
      </c>
      <c r="H173" s="29"/>
    </row>
    <row r="174" spans="2:8" x14ac:dyDescent="0.2">
      <c r="B174" s="25" t="s">
        <v>1180</v>
      </c>
      <c r="C174" s="25" t="s">
        <v>1181</v>
      </c>
      <c r="D174" s="25" t="s">
        <v>126</v>
      </c>
      <c r="E174" s="28">
        <v>7848</v>
      </c>
      <c r="F174" s="26">
        <v>95.871167999999997</v>
      </c>
      <c r="G174" s="27">
        <v>0.24399913418357799</v>
      </c>
      <c r="H174" s="29"/>
    </row>
    <row r="175" spans="2:8" x14ac:dyDescent="0.2">
      <c r="B175" s="25" t="s">
        <v>1182</v>
      </c>
      <c r="C175" s="25" t="s">
        <v>1183</v>
      </c>
      <c r="D175" s="25" t="s">
        <v>707</v>
      </c>
      <c r="E175" s="28">
        <v>17628</v>
      </c>
      <c r="F175" s="26">
        <v>94.239288000000002</v>
      </c>
      <c r="G175" s="27">
        <v>0.23984588023457601</v>
      </c>
      <c r="H175" s="29"/>
    </row>
    <row r="176" spans="2:8" x14ac:dyDescent="0.2">
      <c r="B176" s="25" t="s">
        <v>1184</v>
      </c>
      <c r="C176" s="25" t="s">
        <v>1185</v>
      </c>
      <c r="D176" s="25" t="s">
        <v>65</v>
      </c>
      <c r="E176" s="28">
        <v>21645</v>
      </c>
      <c r="F176" s="26">
        <v>93.776962499999996</v>
      </c>
      <c r="G176" s="27">
        <v>0.23866922802448701</v>
      </c>
      <c r="H176" s="29"/>
    </row>
    <row r="177" spans="2:8" x14ac:dyDescent="0.2">
      <c r="B177" s="25" t="s">
        <v>1186</v>
      </c>
      <c r="C177" s="25" t="s">
        <v>1187</v>
      </c>
      <c r="D177" s="25" t="s">
        <v>33</v>
      </c>
      <c r="E177" s="28">
        <v>63076</v>
      </c>
      <c r="F177" s="26">
        <v>93.674167600000004</v>
      </c>
      <c r="G177" s="27">
        <v>0.23840760748598999</v>
      </c>
      <c r="H177" s="29"/>
    </row>
    <row r="178" spans="2:8" x14ac:dyDescent="0.2">
      <c r="B178" s="25" t="s">
        <v>1188</v>
      </c>
      <c r="C178" s="25" t="s">
        <v>1189</v>
      </c>
      <c r="D178" s="25" t="s">
        <v>42</v>
      </c>
      <c r="E178" s="28">
        <v>300903</v>
      </c>
      <c r="F178" s="26">
        <v>91.655053800000005</v>
      </c>
      <c r="G178" s="27">
        <v>0.23326881519529699</v>
      </c>
      <c r="H178" s="29"/>
    </row>
    <row r="179" spans="2:8" x14ac:dyDescent="0.2">
      <c r="B179" s="25" t="s">
        <v>1190</v>
      </c>
      <c r="C179" s="25" t="s">
        <v>1191</v>
      </c>
      <c r="D179" s="25" t="s">
        <v>186</v>
      </c>
      <c r="E179" s="28">
        <v>71007</v>
      </c>
      <c r="F179" s="26">
        <v>91.5138216</v>
      </c>
      <c r="G179" s="27">
        <v>0.232909368917154</v>
      </c>
      <c r="H179" s="29"/>
    </row>
    <row r="180" spans="2:8" x14ac:dyDescent="0.2">
      <c r="B180" s="25" t="s">
        <v>1192</v>
      </c>
      <c r="C180" s="25" t="s">
        <v>1193</v>
      </c>
      <c r="D180" s="25" t="s">
        <v>39</v>
      </c>
      <c r="E180" s="28">
        <v>17986</v>
      </c>
      <c r="F180" s="26">
        <v>91.413844999999995</v>
      </c>
      <c r="G180" s="27">
        <v>0.23265492115827599</v>
      </c>
      <c r="H180" s="29"/>
    </row>
    <row r="181" spans="2:8" x14ac:dyDescent="0.2">
      <c r="B181" s="25" t="s">
        <v>1194</v>
      </c>
      <c r="C181" s="25" t="s">
        <v>1195</v>
      </c>
      <c r="D181" s="25" t="s">
        <v>30</v>
      </c>
      <c r="E181" s="28">
        <v>87538</v>
      </c>
      <c r="F181" s="26">
        <v>91.258364999999998</v>
      </c>
      <c r="G181" s="27">
        <v>0.23225921318710699</v>
      </c>
      <c r="H181" s="29"/>
    </row>
    <row r="182" spans="2:8" x14ac:dyDescent="0.2">
      <c r="B182" s="25" t="s">
        <v>1196</v>
      </c>
      <c r="C182" s="25" t="s">
        <v>1197</v>
      </c>
      <c r="D182" s="25" t="s">
        <v>288</v>
      </c>
      <c r="E182" s="28">
        <v>11747</v>
      </c>
      <c r="F182" s="26">
        <v>89.841055999999995</v>
      </c>
      <c r="G182" s="27">
        <v>0.22865205812594599</v>
      </c>
      <c r="H182" s="29"/>
    </row>
    <row r="183" spans="2:8" x14ac:dyDescent="0.2">
      <c r="B183" s="25" t="s">
        <v>1198</v>
      </c>
      <c r="C183" s="25" t="s">
        <v>1199</v>
      </c>
      <c r="D183" s="25" t="s">
        <v>283</v>
      </c>
      <c r="E183" s="28">
        <v>7256</v>
      </c>
      <c r="F183" s="26">
        <v>89.393919999999994</v>
      </c>
      <c r="G183" s="27">
        <v>0.227514064304255</v>
      </c>
      <c r="H183" s="29"/>
    </row>
    <row r="184" spans="2:8" x14ac:dyDescent="0.2">
      <c r="B184" s="25" t="s">
        <v>1200</v>
      </c>
      <c r="C184" s="25" t="s">
        <v>1201</v>
      </c>
      <c r="D184" s="25" t="s">
        <v>186</v>
      </c>
      <c r="E184" s="28">
        <v>8838</v>
      </c>
      <c r="F184" s="26">
        <v>89.153324999999995</v>
      </c>
      <c r="G184" s="27">
        <v>0.226901732433125</v>
      </c>
      <c r="H184" s="29"/>
    </row>
    <row r="185" spans="2:8" x14ac:dyDescent="0.2">
      <c r="B185" s="25" t="s">
        <v>1202</v>
      </c>
      <c r="C185" s="25" t="s">
        <v>1203</v>
      </c>
      <c r="D185" s="25" t="s">
        <v>202</v>
      </c>
      <c r="E185" s="28">
        <v>5410</v>
      </c>
      <c r="F185" s="26">
        <v>88.128900000000002</v>
      </c>
      <c r="G185" s="27">
        <v>0.22429449588588701</v>
      </c>
      <c r="H185" s="29"/>
    </row>
    <row r="186" spans="2:8" x14ac:dyDescent="0.2">
      <c r="B186" s="25" t="s">
        <v>1204</v>
      </c>
      <c r="C186" s="25" t="s">
        <v>1205</v>
      </c>
      <c r="D186" s="25" t="s">
        <v>80</v>
      </c>
      <c r="E186" s="28">
        <v>67951</v>
      </c>
      <c r="F186" s="26">
        <v>87.670380199999997</v>
      </c>
      <c r="G186" s="27">
        <v>0.223127529460631</v>
      </c>
      <c r="H186" s="29"/>
    </row>
    <row r="187" spans="2:8" x14ac:dyDescent="0.2">
      <c r="B187" s="25" t="s">
        <v>1206</v>
      </c>
      <c r="C187" s="25" t="s">
        <v>1207</v>
      </c>
      <c r="D187" s="25" t="s">
        <v>246</v>
      </c>
      <c r="E187" s="28">
        <v>16960</v>
      </c>
      <c r="F187" s="26">
        <v>86.970879999999994</v>
      </c>
      <c r="G187" s="27">
        <v>0.22134725029305899</v>
      </c>
      <c r="H187" s="29"/>
    </row>
    <row r="188" spans="2:8" x14ac:dyDescent="0.2">
      <c r="B188" s="25" t="s">
        <v>1208</v>
      </c>
      <c r="C188" s="25" t="s">
        <v>1209</v>
      </c>
      <c r="D188" s="25" t="s">
        <v>39</v>
      </c>
      <c r="E188" s="28">
        <v>22476</v>
      </c>
      <c r="F188" s="26">
        <v>86.824787999999998</v>
      </c>
      <c r="G188" s="27">
        <v>0.22097543546848999</v>
      </c>
      <c r="H188" s="29"/>
    </row>
    <row r="189" spans="2:8" x14ac:dyDescent="0.2">
      <c r="B189" s="25" t="s">
        <v>1210</v>
      </c>
      <c r="C189" s="25" t="s">
        <v>1211</v>
      </c>
      <c r="D189" s="25" t="s">
        <v>186</v>
      </c>
      <c r="E189" s="28">
        <v>22864</v>
      </c>
      <c r="F189" s="26">
        <v>86.254440000000002</v>
      </c>
      <c r="G189" s="27">
        <v>0.21952385809557901</v>
      </c>
      <c r="H189" s="29"/>
    </row>
    <row r="190" spans="2:8" x14ac:dyDescent="0.2">
      <c r="B190" s="25" t="s">
        <v>1212</v>
      </c>
      <c r="C190" s="25" t="s">
        <v>1213</v>
      </c>
      <c r="D190" s="25" t="s">
        <v>80</v>
      </c>
      <c r="E190" s="28">
        <v>7032</v>
      </c>
      <c r="F190" s="26">
        <v>85.220808000000005</v>
      </c>
      <c r="G190" s="27">
        <v>0.21689318905997901</v>
      </c>
      <c r="H190" s="29"/>
    </row>
    <row r="191" spans="2:8" x14ac:dyDescent="0.2">
      <c r="B191" s="25" t="s">
        <v>1214</v>
      </c>
      <c r="C191" s="25" t="s">
        <v>1215</v>
      </c>
      <c r="D191" s="25" t="s">
        <v>71</v>
      </c>
      <c r="E191" s="28">
        <v>20084</v>
      </c>
      <c r="F191" s="26">
        <v>84.774563999999998</v>
      </c>
      <c r="G191" s="27">
        <v>0.215757465443525</v>
      </c>
      <c r="H191" s="29"/>
    </row>
    <row r="192" spans="2:8" x14ac:dyDescent="0.2">
      <c r="B192" s="25" t="s">
        <v>1216</v>
      </c>
      <c r="C192" s="25" t="s">
        <v>1217</v>
      </c>
      <c r="D192" s="25" t="s">
        <v>323</v>
      </c>
      <c r="E192" s="28">
        <v>2354</v>
      </c>
      <c r="F192" s="26">
        <v>84.428563999999994</v>
      </c>
      <c r="G192" s="27">
        <v>0.21487687013850501</v>
      </c>
      <c r="H192" s="29"/>
    </row>
    <row r="193" spans="2:8" x14ac:dyDescent="0.2">
      <c r="B193" s="25" t="s">
        <v>1218</v>
      </c>
      <c r="C193" s="25" t="s">
        <v>1219</v>
      </c>
      <c r="D193" s="25" t="s">
        <v>36</v>
      </c>
      <c r="E193" s="28">
        <v>203058</v>
      </c>
      <c r="F193" s="26">
        <v>83.903565599999993</v>
      </c>
      <c r="G193" s="27">
        <v>0.213540710814278</v>
      </c>
      <c r="H193" s="29"/>
    </row>
    <row r="194" spans="2:8" x14ac:dyDescent="0.2">
      <c r="B194" s="25" t="s">
        <v>1220</v>
      </c>
      <c r="C194" s="25" t="s">
        <v>1221</v>
      </c>
      <c r="D194" s="25" t="s">
        <v>80</v>
      </c>
      <c r="E194" s="28">
        <v>19204</v>
      </c>
      <c r="F194" s="26">
        <v>83.729439999999997</v>
      </c>
      <c r="G194" s="27">
        <v>0.21309754842744699</v>
      </c>
      <c r="H194" s="29"/>
    </row>
    <row r="195" spans="2:8" x14ac:dyDescent="0.2">
      <c r="B195" s="25" t="s">
        <v>1222</v>
      </c>
      <c r="C195" s="25" t="s">
        <v>1223</v>
      </c>
      <c r="D195" s="25" t="s">
        <v>1224</v>
      </c>
      <c r="E195" s="28">
        <v>3927</v>
      </c>
      <c r="F195" s="26">
        <v>82.741889999999998</v>
      </c>
      <c r="G195" s="27">
        <v>0.21058416145209499</v>
      </c>
      <c r="H195" s="29"/>
    </row>
    <row r="196" spans="2:8" x14ac:dyDescent="0.2">
      <c r="B196" s="25" t="s">
        <v>1225</v>
      </c>
      <c r="C196" s="25" t="s">
        <v>1226</v>
      </c>
      <c r="D196" s="25" t="s">
        <v>288</v>
      </c>
      <c r="E196" s="28">
        <v>4010</v>
      </c>
      <c r="F196" s="26">
        <v>82.305250000000001</v>
      </c>
      <c r="G196" s="27">
        <v>0.20947288071803799</v>
      </c>
      <c r="H196" s="29"/>
    </row>
    <row r="197" spans="2:8" x14ac:dyDescent="0.2">
      <c r="B197" s="25" t="s">
        <v>1227</v>
      </c>
      <c r="C197" s="25" t="s">
        <v>1228</v>
      </c>
      <c r="D197" s="25" t="s">
        <v>68</v>
      </c>
      <c r="E197" s="28">
        <v>7215</v>
      </c>
      <c r="F197" s="26">
        <v>81.832530000000006</v>
      </c>
      <c r="G197" s="27">
        <v>0.208269773745238</v>
      </c>
      <c r="H197" s="29"/>
    </row>
    <row r="198" spans="2:8" x14ac:dyDescent="0.2">
      <c r="B198" s="25" t="s">
        <v>1229</v>
      </c>
      <c r="C198" s="25" t="s">
        <v>1230</v>
      </c>
      <c r="D198" s="25" t="s">
        <v>42</v>
      </c>
      <c r="E198" s="28">
        <v>98828</v>
      </c>
      <c r="F198" s="26">
        <v>81.236615999999998</v>
      </c>
      <c r="G198" s="27">
        <v>0.20675312903253501</v>
      </c>
      <c r="H198" s="29"/>
    </row>
    <row r="199" spans="2:8" x14ac:dyDescent="0.2">
      <c r="B199" s="25" t="s">
        <v>1231</v>
      </c>
      <c r="C199" s="25" t="s">
        <v>1232</v>
      </c>
      <c r="D199" s="25" t="s">
        <v>80</v>
      </c>
      <c r="E199" s="28">
        <v>117811</v>
      </c>
      <c r="F199" s="26">
        <v>81.018624700000004</v>
      </c>
      <c r="G199" s="27">
        <v>0.206198325231046</v>
      </c>
      <c r="H199" s="29"/>
    </row>
    <row r="200" spans="2:8" x14ac:dyDescent="0.2">
      <c r="B200" s="25" t="s">
        <v>1233</v>
      </c>
      <c r="C200" s="25" t="s">
        <v>1234</v>
      </c>
      <c r="D200" s="25" t="s">
        <v>115</v>
      </c>
      <c r="E200" s="28">
        <v>5580</v>
      </c>
      <c r="F200" s="26">
        <v>80.764920000000004</v>
      </c>
      <c r="G200" s="27">
        <v>0.205552628214626</v>
      </c>
      <c r="H200" s="29"/>
    </row>
    <row r="201" spans="2:8" x14ac:dyDescent="0.2">
      <c r="B201" s="25" t="s">
        <v>1235</v>
      </c>
      <c r="C201" s="25" t="s">
        <v>1236</v>
      </c>
      <c r="D201" s="25" t="s">
        <v>234</v>
      </c>
      <c r="E201" s="28">
        <v>29806</v>
      </c>
      <c r="F201" s="26">
        <v>80.625230000000002</v>
      </c>
      <c r="G201" s="27">
        <v>0.20519710694827301</v>
      </c>
      <c r="H201" s="29"/>
    </row>
    <row r="202" spans="2:8" x14ac:dyDescent="0.2">
      <c r="B202" s="25" t="s">
        <v>1237</v>
      </c>
      <c r="C202" s="25" t="s">
        <v>1238</v>
      </c>
      <c r="D202" s="25" t="s">
        <v>36</v>
      </c>
      <c r="E202" s="28">
        <v>16211</v>
      </c>
      <c r="F202" s="26">
        <v>80.617303000000007</v>
      </c>
      <c r="G202" s="27">
        <v>0.205176932153525</v>
      </c>
      <c r="H202" s="29"/>
    </row>
    <row r="203" spans="2:8" x14ac:dyDescent="0.2">
      <c r="B203" s="25" t="s">
        <v>1239</v>
      </c>
      <c r="C203" s="25" t="s">
        <v>1240</v>
      </c>
      <c r="D203" s="25" t="s">
        <v>96</v>
      </c>
      <c r="E203" s="28">
        <v>5825</v>
      </c>
      <c r="F203" s="26">
        <v>80.012200000000007</v>
      </c>
      <c r="G203" s="27">
        <v>0.203636900763776</v>
      </c>
      <c r="H203" s="29"/>
    </row>
    <row r="204" spans="2:8" x14ac:dyDescent="0.2">
      <c r="B204" s="25" t="s">
        <v>1241</v>
      </c>
      <c r="C204" s="25" t="s">
        <v>1242</v>
      </c>
      <c r="D204" s="25" t="s">
        <v>71</v>
      </c>
      <c r="E204" s="28">
        <v>29264</v>
      </c>
      <c r="F204" s="26">
        <v>79.510288000000003</v>
      </c>
      <c r="G204" s="27">
        <v>0.20235949801599301</v>
      </c>
      <c r="H204" s="29"/>
    </row>
    <row r="205" spans="2:8" x14ac:dyDescent="0.2">
      <c r="B205" s="25" t="s">
        <v>1243</v>
      </c>
      <c r="C205" s="25" t="s">
        <v>1244</v>
      </c>
      <c r="D205" s="25" t="s">
        <v>288</v>
      </c>
      <c r="E205" s="28">
        <v>4466</v>
      </c>
      <c r="F205" s="26">
        <v>79.267033999999995</v>
      </c>
      <c r="G205" s="27">
        <v>0.20174039879539499</v>
      </c>
      <c r="H205" s="29"/>
    </row>
    <row r="206" spans="2:8" x14ac:dyDescent="0.2">
      <c r="B206" s="25" t="s">
        <v>1245</v>
      </c>
      <c r="C206" s="25" t="s">
        <v>1246</v>
      </c>
      <c r="D206" s="25" t="s">
        <v>288</v>
      </c>
      <c r="E206" s="28">
        <v>9237</v>
      </c>
      <c r="F206" s="26">
        <v>79.077956999999998</v>
      </c>
      <c r="G206" s="27">
        <v>0.20125918400207901</v>
      </c>
      <c r="H206" s="29"/>
    </row>
    <row r="207" spans="2:8" x14ac:dyDescent="0.2">
      <c r="B207" s="25" t="s">
        <v>1247</v>
      </c>
      <c r="C207" s="25" t="s">
        <v>1248</v>
      </c>
      <c r="D207" s="25" t="s">
        <v>60</v>
      </c>
      <c r="E207" s="28">
        <v>24434</v>
      </c>
      <c r="F207" s="26">
        <v>77.187005999999997</v>
      </c>
      <c r="G207" s="27">
        <v>0.196446575410687</v>
      </c>
      <c r="H207" s="29"/>
    </row>
    <row r="208" spans="2:8" x14ac:dyDescent="0.2">
      <c r="B208" s="25" t="s">
        <v>1249</v>
      </c>
      <c r="C208" s="25" t="s">
        <v>1250</v>
      </c>
      <c r="D208" s="25" t="s">
        <v>39</v>
      </c>
      <c r="E208" s="28">
        <v>22047</v>
      </c>
      <c r="F208" s="26">
        <v>76.50309</v>
      </c>
      <c r="G208" s="27">
        <v>0.194705959171879</v>
      </c>
      <c r="H208" s="29"/>
    </row>
    <row r="209" spans="2:8" x14ac:dyDescent="0.2">
      <c r="B209" s="25" t="s">
        <v>1251</v>
      </c>
      <c r="C209" s="25" t="s">
        <v>1252</v>
      </c>
      <c r="D209" s="25" t="s">
        <v>249</v>
      </c>
      <c r="E209" s="28">
        <v>25433</v>
      </c>
      <c r="F209" s="26">
        <v>75.485144000000005</v>
      </c>
      <c r="G209" s="27">
        <v>0.19211521215348801</v>
      </c>
      <c r="H209" s="29"/>
    </row>
    <row r="210" spans="2:8" x14ac:dyDescent="0.2">
      <c r="B210" s="25" t="s">
        <v>1253</v>
      </c>
      <c r="C210" s="25" t="s">
        <v>1254</v>
      </c>
      <c r="D210" s="25" t="s">
        <v>215</v>
      </c>
      <c r="E210" s="28">
        <v>126066</v>
      </c>
      <c r="F210" s="26">
        <v>74.782351199999994</v>
      </c>
      <c r="G210" s="27">
        <v>0.190326553078109</v>
      </c>
      <c r="H210" s="29"/>
    </row>
    <row r="211" spans="2:8" x14ac:dyDescent="0.2">
      <c r="B211" s="25" t="s">
        <v>1255</v>
      </c>
      <c r="C211" s="25" t="s">
        <v>1256</v>
      </c>
      <c r="D211" s="25" t="s">
        <v>115</v>
      </c>
      <c r="E211" s="28">
        <v>14585</v>
      </c>
      <c r="F211" s="26">
        <v>74.048045000000002</v>
      </c>
      <c r="G211" s="27">
        <v>0.18845769009496799</v>
      </c>
      <c r="H211" s="29"/>
    </row>
    <row r="212" spans="2:8" x14ac:dyDescent="0.2">
      <c r="B212" s="25" t="s">
        <v>1257</v>
      </c>
      <c r="C212" s="25" t="s">
        <v>1258</v>
      </c>
      <c r="D212" s="25" t="s">
        <v>288</v>
      </c>
      <c r="E212" s="28">
        <v>15404</v>
      </c>
      <c r="F212" s="26">
        <v>72.129230000000007</v>
      </c>
      <c r="G212" s="27">
        <v>0.18357416558571801</v>
      </c>
      <c r="H212" s="29"/>
    </row>
    <row r="213" spans="2:8" x14ac:dyDescent="0.2">
      <c r="B213" s="25" t="s">
        <v>1259</v>
      </c>
      <c r="C213" s="25" t="s">
        <v>1260</v>
      </c>
      <c r="D213" s="25" t="s">
        <v>202</v>
      </c>
      <c r="E213" s="28">
        <v>39974</v>
      </c>
      <c r="F213" s="26">
        <v>71.929215600000006</v>
      </c>
      <c r="G213" s="27">
        <v>0.18306511430948599</v>
      </c>
      <c r="H213" s="29"/>
    </row>
    <row r="214" spans="2:8" x14ac:dyDescent="0.2">
      <c r="B214" s="25" t="s">
        <v>1261</v>
      </c>
      <c r="C214" s="25" t="s">
        <v>1262</v>
      </c>
      <c r="D214" s="25" t="s">
        <v>60</v>
      </c>
      <c r="E214" s="28">
        <v>15502</v>
      </c>
      <c r="F214" s="26">
        <v>71.588235999999995</v>
      </c>
      <c r="G214" s="27">
        <v>0.18219729628963799</v>
      </c>
      <c r="H214" s="29"/>
    </row>
    <row r="215" spans="2:8" x14ac:dyDescent="0.2">
      <c r="B215" s="25" t="s">
        <v>1263</v>
      </c>
      <c r="C215" s="25" t="s">
        <v>1264</v>
      </c>
      <c r="D215" s="25" t="s">
        <v>215</v>
      </c>
      <c r="E215" s="28">
        <v>5393</v>
      </c>
      <c r="F215" s="26">
        <v>71.575896</v>
      </c>
      <c r="G215" s="27">
        <v>0.18216589008714101</v>
      </c>
      <c r="H215" s="29"/>
    </row>
    <row r="216" spans="2:8" x14ac:dyDescent="0.2">
      <c r="B216" s="25" t="s">
        <v>1265</v>
      </c>
      <c r="C216" s="25" t="s">
        <v>1266</v>
      </c>
      <c r="D216" s="25" t="s">
        <v>1267</v>
      </c>
      <c r="E216" s="28">
        <v>14594</v>
      </c>
      <c r="F216" s="26">
        <v>70.956028000000003</v>
      </c>
      <c r="G216" s="27">
        <v>0.18058828069254099</v>
      </c>
      <c r="H216" s="29"/>
    </row>
    <row r="217" spans="2:8" x14ac:dyDescent="0.2">
      <c r="B217" s="25" t="s">
        <v>1268</v>
      </c>
      <c r="C217" s="25" t="s">
        <v>1269</v>
      </c>
      <c r="D217" s="25" t="s">
        <v>33</v>
      </c>
      <c r="E217" s="28">
        <v>42417</v>
      </c>
      <c r="F217" s="26">
        <v>70.844873399999997</v>
      </c>
      <c r="G217" s="27">
        <v>0.18030538410614999</v>
      </c>
      <c r="H217" s="29"/>
    </row>
    <row r="218" spans="2:8" x14ac:dyDescent="0.2">
      <c r="B218" s="25" t="s">
        <v>1270</v>
      </c>
      <c r="C218" s="25" t="s">
        <v>1271</v>
      </c>
      <c r="D218" s="25" t="s">
        <v>77</v>
      </c>
      <c r="E218" s="28">
        <v>11251</v>
      </c>
      <c r="F218" s="26">
        <v>69.615562499999996</v>
      </c>
      <c r="G218" s="27">
        <v>0.17717669795889801</v>
      </c>
      <c r="H218" s="29"/>
    </row>
    <row r="219" spans="2:8" x14ac:dyDescent="0.2">
      <c r="B219" s="25" t="s">
        <v>1272</v>
      </c>
      <c r="C219" s="25" t="s">
        <v>1273</v>
      </c>
      <c r="D219" s="25" t="s">
        <v>323</v>
      </c>
      <c r="E219" s="28">
        <v>24588</v>
      </c>
      <c r="F219" s="26">
        <v>68.895576000000005</v>
      </c>
      <c r="G219" s="27">
        <v>0.175344279659542</v>
      </c>
      <c r="H219" s="29"/>
    </row>
    <row r="220" spans="2:8" x14ac:dyDescent="0.2">
      <c r="B220" s="25" t="s">
        <v>1274</v>
      </c>
      <c r="C220" s="25" t="s">
        <v>1275</v>
      </c>
      <c r="D220" s="25" t="s">
        <v>186</v>
      </c>
      <c r="E220" s="28">
        <v>27548</v>
      </c>
      <c r="F220" s="26">
        <v>68.263943999999995</v>
      </c>
      <c r="G220" s="27">
        <v>0.17373673002457099</v>
      </c>
      <c r="H220" s="29"/>
    </row>
    <row r="221" spans="2:8" x14ac:dyDescent="0.2">
      <c r="B221" s="25" t="s">
        <v>1276</v>
      </c>
      <c r="C221" s="25" t="s">
        <v>1277</v>
      </c>
      <c r="D221" s="25" t="s">
        <v>129</v>
      </c>
      <c r="E221" s="28">
        <v>9436</v>
      </c>
      <c r="F221" s="26">
        <v>67.835403999999997</v>
      </c>
      <c r="G221" s="27">
        <v>0.17264606438291499</v>
      </c>
      <c r="H221" s="29"/>
    </row>
    <row r="222" spans="2:8" x14ac:dyDescent="0.2">
      <c r="B222" s="25" t="s">
        <v>1278</v>
      </c>
      <c r="C222" s="25" t="s">
        <v>1279</v>
      </c>
      <c r="D222" s="25" t="s">
        <v>186</v>
      </c>
      <c r="E222" s="28">
        <v>57431</v>
      </c>
      <c r="F222" s="26">
        <v>67.245957899999993</v>
      </c>
      <c r="G222" s="27">
        <v>0.171145880948747</v>
      </c>
      <c r="H222" s="29"/>
    </row>
    <row r="223" spans="2:8" x14ac:dyDescent="0.2">
      <c r="B223" s="25" t="s">
        <v>1280</v>
      </c>
      <c r="C223" s="25" t="s">
        <v>1281</v>
      </c>
      <c r="D223" s="25" t="s">
        <v>829</v>
      </c>
      <c r="E223" s="28">
        <v>8329</v>
      </c>
      <c r="F223" s="26">
        <v>67.031791999999996</v>
      </c>
      <c r="G223" s="27">
        <v>0.170600813070033</v>
      </c>
      <c r="H223" s="29"/>
    </row>
    <row r="224" spans="2:8" x14ac:dyDescent="0.2">
      <c r="B224" s="25" t="s">
        <v>1282</v>
      </c>
      <c r="C224" s="25" t="s">
        <v>1283</v>
      </c>
      <c r="D224" s="25" t="s">
        <v>323</v>
      </c>
      <c r="E224" s="28">
        <v>8411</v>
      </c>
      <c r="F224" s="26">
        <v>66.812778499999993</v>
      </c>
      <c r="G224" s="27">
        <v>0.17004340769478499</v>
      </c>
      <c r="H224" s="29"/>
    </row>
    <row r="225" spans="2:8" x14ac:dyDescent="0.2">
      <c r="B225" s="25" t="s">
        <v>1284</v>
      </c>
      <c r="C225" s="25" t="s">
        <v>1285</v>
      </c>
      <c r="D225" s="25" t="s">
        <v>93</v>
      </c>
      <c r="E225" s="28">
        <v>7420</v>
      </c>
      <c r="F225" s="26">
        <v>65.474080000000001</v>
      </c>
      <c r="G225" s="27">
        <v>0.16663632210537299</v>
      </c>
      <c r="H225" s="29"/>
    </row>
    <row r="226" spans="2:8" x14ac:dyDescent="0.2">
      <c r="B226" s="25" t="s">
        <v>1286</v>
      </c>
      <c r="C226" s="25" t="s">
        <v>1287</v>
      </c>
      <c r="D226" s="25" t="s">
        <v>27</v>
      </c>
      <c r="E226" s="28">
        <v>57006</v>
      </c>
      <c r="F226" s="26">
        <v>64.633402799999999</v>
      </c>
      <c r="G226" s="27">
        <v>0.164496737147695</v>
      </c>
      <c r="H226" s="29"/>
    </row>
    <row r="227" spans="2:8" x14ac:dyDescent="0.2">
      <c r="B227" s="25" t="s">
        <v>1288</v>
      </c>
      <c r="C227" s="25" t="s">
        <v>1289</v>
      </c>
      <c r="D227" s="25" t="s">
        <v>71</v>
      </c>
      <c r="E227" s="28">
        <v>8586</v>
      </c>
      <c r="F227" s="26">
        <v>63.553572000000003</v>
      </c>
      <c r="G227" s="27">
        <v>0.161748488787304</v>
      </c>
      <c r="H227" s="29"/>
    </row>
    <row r="228" spans="2:8" x14ac:dyDescent="0.2">
      <c r="B228" s="25" t="s">
        <v>1290</v>
      </c>
      <c r="C228" s="25" t="s">
        <v>1291</v>
      </c>
      <c r="D228" s="25" t="s">
        <v>323</v>
      </c>
      <c r="E228" s="28">
        <v>5326</v>
      </c>
      <c r="F228" s="26">
        <v>62.900060000000003</v>
      </c>
      <c r="G228" s="27">
        <v>0.16008525295211901</v>
      </c>
      <c r="H228" s="29"/>
    </row>
    <row r="229" spans="2:8" x14ac:dyDescent="0.2">
      <c r="B229" s="25" t="s">
        <v>1292</v>
      </c>
      <c r="C229" s="25" t="s">
        <v>1293</v>
      </c>
      <c r="D229" s="25" t="s">
        <v>616</v>
      </c>
      <c r="E229" s="28">
        <v>2928</v>
      </c>
      <c r="F229" s="26">
        <v>61.684176000000001</v>
      </c>
      <c r="G229" s="27">
        <v>0.15699073924735599</v>
      </c>
      <c r="H229" s="29"/>
    </row>
    <row r="230" spans="2:8" x14ac:dyDescent="0.2">
      <c r="B230" s="25" t="s">
        <v>1294</v>
      </c>
      <c r="C230" s="25" t="s">
        <v>1295</v>
      </c>
      <c r="D230" s="25" t="s">
        <v>27</v>
      </c>
      <c r="E230" s="28">
        <v>17663</v>
      </c>
      <c r="F230" s="26">
        <v>59.665613999999998</v>
      </c>
      <c r="G230" s="27">
        <v>0.15185335132802</v>
      </c>
      <c r="H230" s="29"/>
    </row>
    <row r="231" spans="2:8" x14ac:dyDescent="0.2">
      <c r="B231" s="25" t="s">
        <v>1296</v>
      </c>
      <c r="C231" s="25" t="s">
        <v>1297</v>
      </c>
      <c r="D231" s="25" t="s">
        <v>866</v>
      </c>
      <c r="E231" s="28">
        <v>17908</v>
      </c>
      <c r="F231" s="26">
        <v>56.571371999999997</v>
      </c>
      <c r="G231" s="27">
        <v>0.14397827913786501</v>
      </c>
      <c r="H231" s="29"/>
    </row>
    <row r="232" spans="2:8" x14ac:dyDescent="0.2">
      <c r="B232" s="25" t="s">
        <v>1298</v>
      </c>
      <c r="C232" s="25" t="s">
        <v>1299</v>
      </c>
      <c r="D232" s="25" t="s">
        <v>616</v>
      </c>
      <c r="E232" s="28">
        <v>23938</v>
      </c>
      <c r="F232" s="26">
        <v>55.804265600000001</v>
      </c>
      <c r="G232" s="27">
        <v>0.142025937246852</v>
      </c>
      <c r="H232" s="29"/>
    </row>
    <row r="233" spans="2:8" x14ac:dyDescent="0.2">
      <c r="B233" s="25" t="s">
        <v>1300</v>
      </c>
      <c r="C233" s="25" t="s">
        <v>1301</v>
      </c>
      <c r="D233" s="25" t="s">
        <v>1015</v>
      </c>
      <c r="E233" s="28">
        <v>17066</v>
      </c>
      <c r="F233" s="26">
        <v>53.928559999999997</v>
      </c>
      <c r="G233" s="27">
        <v>0.13725212931344699</v>
      </c>
      <c r="H233" s="29"/>
    </row>
    <row r="234" spans="2:8" x14ac:dyDescent="0.2">
      <c r="B234" s="25" t="s">
        <v>1302</v>
      </c>
      <c r="C234" s="25" t="s">
        <v>1303</v>
      </c>
      <c r="D234" s="25" t="s">
        <v>47</v>
      </c>
      <c r="E234" s="28">
        <v>31077</v>
      </c>
      <c r="F234" s="26">
        <v>52.610253299999997</v>
      </c>
      <c r="G234" s="27">
        <v>0.13389694234640701</v>
      </c>
      <c r="H234" s="29"/>
    </row>
    <row r="235" spans="2:8" x14ac:dyDescent="0.2">
      <c r="B235" s="25" t="s">
        <v>1304</v>
      </c>
      <c r="C235" s="25" t="s">
        <v>1305</v>
      </c>
      <c r="D235" s="25" t="s">
        <v>60</v>
      </c>
      <c r="E235" s="28">
        <v>18884</v>
      </c>
      <c r="F235" s="26">
        <v>51.005684000000002</v>
      </c>
      <c r="G235" s="27">
        <v>0.12981319612629699</v>
      </c>
      <c r="H235" s="29"/>
    </row>
    <row r="236" spans="2:8" x14ac:dyDescent="0.2">
      <c r="B236" s="25" t="s">
        <v>1306</v>
      </c>
      <c r="C236" s="25" t="s">
        <v>1307</v>
      </c>
      <c r="D236" s="25" t="s">
        <v>126</v>
      </c>
      <c r="E236" s="28">
        <v>6921</v>
      </c>
      <c r="F236" s="26">
        <v>50.326051499999998</v>
      </c>
      <c r="G236" s="27">
        <v>0.128083481708267</v>
      </c>
      <c r="H236" s="29"/>
    </row>
    <row r="237" spans="2:8" x14ac:dyDescent="0.2">
      <c r="B237" s="25" t="s">
        <v>1308</v>
      </c>
      <c r="C237" s="25" t="s">
        <v>1309</v>
      </c>
      <c r="D237" s="25" t="s">
        <v>246</v>
      </c>
      <c r="E237" s="28">
        <v>7004</v>
      </c>
      <c r="F237" s="26">
        <v>50.274712000000001</v>
      </c>
      <c r="G237" s="27">
        <v>0.12795281892600699</v>
      </c>
      <c r="H237" s="29"/>
    </row>
    <row r="238" spans="2:8" x14ac:dyDescent="0.2">
      <c r="B238" s="25" t="s">
        <v>1310</v>
      </c>
      <c r="C238" s="25" t="s">
        <v>1311</v>
      </c>
      <c r="D238" s="25" t="s">
        <v>707</v>
      </c>
      <c r="E238" s="28">
        <v>220350</v>
      </c>
      <c r="F238" s="26">
        <v>49.446539999999999</v>
      </c>
      <c r="G238" s="27">
        <v>0.12584506061690701</v>
      </c>
      <c r="H238" s="29"/>
    </row>
    <row r="239" spans="2:8" x14ac:dyDescent="0.2">
      <c r="B239" s="25" t="s">
        <v>1312</v>
      </c>
      <c r="C239" s="25" t="s">
        <v>1313</v>
      </c>
      <c r="D239" s="25" t="s">
        <v>186</v>
      </c>
      <c r="E239" s="28">
        <v>23612</v>
      </c>
      <c r="F239" s="26">
        <v>49.360886000000001</v>
      </c>
      <c r="G239" s="27">
        <v>0.12562706492252501</v>
      </c>
      <c r="H239" s="29"/>
    </row>
    <row r="240" spans="2:8" x14ac:dyDescent="0.2">
      <c r="B240" s="25" t="s">
        <v>1314</v>
      </c>
      <c r="C240" s="25" t="s">
        <v>1315</v>
      </c>
      <c r="D240" s="25" t="s">
        <v>42</v>
      </c>
      <c r="E240" s="28">
        <v>200385</v>
      </c>
      <c r="F240" s="26">
        <v>46.649628</v>
      </c>
      <c r="G240" s="27">
        <v>0.11872671502224701</v>
      </c>
      <c r="H240" s="29"/>
    </row>
    <row r="241" spans="2:9" x14ac:dyDescent="0.2">
      <c r="B241" s="25" t="s">
        <v>1316</v>
      </c>
      <c r="C241" s="25" t="s">
        <v>1317</v>
      </c>
      <c r="D241" s="25" t="s">
        <v>30</v>
      </c>
      <c r="E241" s="28">
        <v>21353</v>
      </c>
      <c r="F241" s="26">
        <v>46.605057799999997</v>
      </c>
      <c r="G241" s="27">
        <v>0.118613280603566</v>
      </c>
      <c r="H241" s="29"/>
    </row>
    <row r="242" spans="2:9" x14ac:dyDescent="0.2">
      <c r="B242" s="25" t="s">
        <v>1318</v>
      </c>
      <c r="C242" s="25" t="s">
        <v>1319</v>
      </c>
      <c r="D242" s="25" t="s">
        <v>288</v>
      </c>
      <c r="E242" s="28">
        <v>10891</v>
      </c>
      <c r="F242" s="26">
        <v>41.914013500000003</v>
      </c>
      <c r="G242" s="27">
        <v>0.106674229776348</v>
      </c>
      <c r="H242" s="29"/>
    </row>
    <row r="243" spans="2:9" x14ac:dyDescent="0.2">
      <c r="B243" s="25" t="s">
        <v>1320</v>
      </c>
      <c r="C243" s="25" t="s">
        <v>1321</v>
      </c>
      <c r="D243" s="25" t="s">
        <v>1267</v>
      </c>
      <c r="E243" s="28">
        <v>16978</v>
      </c>
      <c r="F243" s="26">
        <v>41.833792000000003</v>
      </c>
      <c r="G243" s="27">
        <v>0.106470060191776</v>
      </c>
      <c r="H243" s="29"/>
    </row>
    <row r="244" spans="2:9" x14ac:dyDescent="0.2">
      <c r="B244" s="25" t="s">
        <v>1322</v>
      </c>
      <c r="C244" s="25" t="s">
        <v>1323</v>
      </c>
      <c r="D244" s="25" t="s">
        <v>112</v>
      </c>
      <c r="E244" s="28">
        <v>15402</v>
      </c>
      <c r="F244" s="26">
        <v>40.915413000000001</v>
      </c>
      <c r="G244" s="27">
        <v>0.104132718470307</v>
      </c>
      <c r="H244" s="29"/>
    </row>
    <row r="245" spans="2:9" x14ac:dyDescent="0.2">
      <c r="B245" s="25" t="s">
        <v>1324</v>
      </c>
      <c r="C245" s="25" t="s">
        <v>1325</v>
      </c>
      <c r="D245" s="25" t="s">
        <v>866</v>
      </c>
      <c r="E245" s="28">
        <v>18929</v>
      </c>
      <c r="F245" s="26">
        <v>39.601360900000003</v>
      </c>
      <c r="G245" s="27">
        <v>0.100788359771432</v>
      </c>
      <c r="H245" s="29"/>
    </row>
    <row r="246" spans="2:9" x14ac:dyDescent="0.2">
      <c r="B246" s="25" t="s">
        <v>1326</v>
      </c>
      <c r="C246" s="25" t="s">
        <v>1327</v>
      </c>
      <c r="D246" s="25" t="s">
        <v>39</v>
      </c>
      <c r="E246" s="28">
        <v>7107</v>
      </c>
      <c r="F246" s="26">
        <v>39.550454999999999</v>
      </c>
      <c r="G246" s="27">
        <v>0.10065880053288399</v>
      </c>
      <c r="H246" s="29"/>
    </row>
    <row r="247" spans="2:9" x14ac:dyDescent="0.2">
      <c r="B247" s="25" t="s">
        <v>1328</v>
      </c>
      <c r="C247" s="25" t="s">
        <v>1329</v>
      </c>
      <c r="D247" s="25" t="s">
        <v>27</v>
      </c>
      <c r="E247" s="28">
        <v>12124</v>
      </c>
      <c r="F247" s="26">
        <v>36.596294</v>
      </c>
      <c r="G247" s="27">
        <v>9.3140244732677901E-2</v>
      </c>
      <c r="H247" s="29"/>
    </row>
    <row r="248" spans="2:9" x14ac:dyDescent="0.2">
      <c r="B248" s="25" t="s">
        <v>1330</v>
      </c>
      <c r="C248" s="25" t="s">
        <v>1331</v>
      </c>
      <c r="D248" s="25" t="s">
        <v>576</v>
      </c>
      <c r="E248" s="28">
        <v>12462</v>
      </c>
      <c r="F248" s="26">
        <v>36.432656999999999</v>
      </c>
      <c r="G248" s="27">
        <v>9.2723776599939703E-2</v>
      </c>
      <c r="H248" s="29"/>
    </row>
    <row r="249" spans="2:9" x14ac:dyDescent="0.2">
      <c r="B249" s="25" t="s">
        <v>1332</v>
      </c>
      <c r="C249" s="25" t="s">
        <v>1333</v>
      </c>
      <c r="D249" s="25" t="s">
        <v>288</v>
      </c>
      <c r="E249" s="28">
        <v>13247</v>
      </c>
      <c r="F249" s="26">
        <v>31.481495500000001</v>
      </c>
      <c r="G249" s="27">
        <v>8.0122708474817103E-2</v>
      </c>
      <c r="H249" s="29"/>
    </row>
    <row r="250" spans="2:9" x14ac:dyDescent="0.2">
      <c r="B250" s="25" t="s">
        <v>1334</v>
      </c>
      <c r="C250" s="25" t="s">
        <v>1335</v>
      </c>
      <c r="D250" s="25" t="s">
        <v>112</v>
      </c>
      <c r="E250" s="28">
        <v>88584</v>
      </c>
      <c r="F250" s="26">
        <v>30.384312000000001</v>
      </c>
      <c r="G250" s="27">
        <v>7.7330296223820996E-2</v>
      </c>
      <c r="H250" s="29"/>
    </row>
    <row r="251" spans="2:9" x14ac:dyDescent="0.2">
      <c r="B251" s="25" t="s">
        <v>1336</v>
      </c>
      <c r="C251" s="25" t="s">
        <v>1337</v>
      </c>
      <c r="D251" s="25" t="s">
        <v>288</v>
      </c>
      <c r="E251" s="28">
        <v>5259</v>
      </c>
      <c r="F251" s="26">
        <v>28.267125</v>
      </c>
      <c r="G251" s="27">
        <v>7.1941900466457001E-2</v>
      </c>
      <c r="H251" s="29"/>
    </row>
    <row r="252" spans="2:9" x14ac:dyDescent="0.2">
      <c r="B252" s="25" t="s">
        <v>1338</v>
      </c>
      <c r="C252" s="25" t="s">
        <v>1339</v>
      </c>
      <c r="D252" s="25" t="s">
        <v>74</v>
      </c>
      <c r="E252" s="28">
        <v>82308</v>
      </c>
      <c r="F252" s="26">
        <v>26.997024</v>
      </c>
      <c r="G252" s="27">
        <v>6.8709400531484999E-2</v>
      </c>
      <c r="H252" s="29"/>
    </row>
    <row r="253" spans="2:9" x14ac:dyDescent="0.2">
      <c r="B253" s="25" t="s">
        <v>1340</v>
      </c>
      <c r="C253" s="25" t="s">
        <v>1341</v>
      </c>
      <c r="D253" s="25" t="s">
        <v>866</v>
      </c>
      <c r="E253" s="28">
        <v>26660</v>
      </c>
      <c r="F253" s="26">
        <v>15.172205999999999</v>
      </c>
      <c r="G253" s="27">
        <v>3.86143739028494E-2</v>
      </c>
      <c r="H253" s="29"/>
    </row>
    <row r="254" spans="2:9" x14ac:dyDescent="0.2">
      <c r="B254" s="25" t="s">
        <v>1342</v>
      </c>
      <c r="C254" s="25" t="s">
        <v>1343</v>
      </c>
      <c r="D254" s="25" t="s">
        <v>1267</v>
      </c>
      <c r="E254" s="28">
        <v>1316</v>
      </c>
      <c r="F254" s="26">
        <v>11.974284000000001</v>
      </c>
      <c r="G254" s="27">
        <v>3.0475428529965098E-2</v>
      </c>
      <c r="H254" s="29"/>
    </row>
    <row r="255" spans="2:9" x14ac:dyDescent="0.2">
      <c r="B255" s="24" t="s">
        <v>134</v>
      </c>
      <c r="C255" s="24"/>
      <c r="D255" s="24"/>
      <c r="E255" s="24"/>
      <c r="F255" s="30">
        <f>SUM(F7:F254)</f>
        <v>38101.773036800005</v>
      </c>
      <c r="G255" s="31">
        <f>SUM(G7:G254)</f>
        <v>96.97179898588918</v>
      </c>
      <c r="H255" s="24"/>
      <c r="I255" s="18"/>
    </row>
    <row r="256" spans="2:9" x14ac:dyDescent="0.2">
      <c r="B256" s="24" t="s">
        <v>135</v>
      </c>
      <c r="C256" s="24"/>
      <c r="D256" s="24"/>
      <c r="E256" s="24"/>
      <c r="F256" s="32" t="s">
        <v>136</v>
      </c>
      <c r="G256" s="33" t="s">
        <v>136</v>
      </c>
      <c r="H256" s="24"/>
      <c r="I256" s="18"/>
    </row>
    <row r="257" spans="2:9" x14ac:dyDescent="0.2">
      <c r="B257" s="24" t="s">
        <v>134</v>
      </c>
      <c r="C257" s="24"/>
      <c r="D257" s="24"/>
      <c r="E257" s="24"/>
      <c r="F257" s="34" t="s">
        <v>136</v>
      </c>
      <c r="G257" s="35" t="s">
        <v>136</v>
      </c>
      <c r="H257" s="24"/>
      <c r="I257" s="18"/>
    </row>
    <row r="258" spans="2:9" x14ac:dyDescent="0.2">
      <c r="B258" s="24"/>
      <c r="C258" s="24"/>
      <c r="D258" s="24"/>
      <c r="E258" s="24"/>
      <c r="F258" s="32"/>
      <c r="G258" s="33"/>
      <c r="H258" s="24"/>
      <c r="I258" s="18"/>
    </row>
    <row r="259" spans="2:9" x14ac:dyDescent="0.2">
      <c r="B259" s="24" t="s">
        <v>1661</v>
      </c>
      <c r="C259" s="24"/>
      <c r="D259" s="24"/>
      <c r="E259" s="24"/>
      <c r="F259" s="141"/>
      <c r="G259" s="141"/>
      <c r="H259" s="24"/>
      <c r="I259" s="18"/>
    </row>
    <row r="260" spans="2:9" x14ac:dyDescent="0.2">
      <c r="B260" s="25" t="s">
        <v>1655</v>
      </c>
      <c r="C260" s="25" t="s">
        <v>1657</v>
      </c>
      <c r="D260" s="25" t="s">
        <v>126</v>
      </c>
      <c r="E260" s="25">
        <v>103299</v>
      </c>
      <c r="F260" s="62">
        <v>112.05875519999999</v>
      </c>
      <c r="G260" s="62">
        <v>0.28519772750123956</v>
      </c>
      <c r="H260" s="25"/>
    </row>
    <row r="261" spans="2:9" x14ac:dyDescent="0.2">
      <c r="B261" s="25" t="s">
        <v>1656</v>
      </c>
      <c r="C261" s="25" t="s">
        <v>1658</v>
      </c>
      <c r="D261" s="25" t="s">
        <v>126</v>
      </c>
      <c r="E261" s="25">
        <v>118258</v>
      </c>
      <c r="F261" s="62">
        <v>397.38235740000005</v>
      </c>
      <c r="G261" s="62">
        <v>1.0113671624969593</v>
      </c>
      <c r="H261" s="25"/>
    </row>
    <row r="262" spans="2:9" x14ac:dyDescent="0.2">
      <c r="B262" s="46" t="s">
        <v>134</v>
      </c>
      <c r="C262" s="46"/>
      <c r="D262" s="46"/>
      <c r="E262" s="46"/>
      <c r="F262" s="47">
        <f>SUM(F260:F261)</f>
        <v>509.44111260000005</v>
      </c>
      <c r="G262" s="47">
        <f>SUM(G260:G261)</f>
        <v>1.296564889998199</v>
      </c>
      <c r="H262" s="25"/>
    </row>
    <row r="263" spans="2:9" x14ac:dyDescent="0.2">
      <c r="B263" s="36" t="s">
        <v>137</v>
      </c>
      <c r="C263" s="36"/>
      <c r="D263" s="36"/>
      <c r="E263" s="36"/>
      <c r="F263" s="37">
        <f>F262+F255</f>
        <v>38611.214149400002</v>
      </c>
      <c r="G263" s="37">
        <f>G262+G255</f>
        <v>98.268363875887374</v>
      </c>
      <c r="H263" s="24"/>
      <c r="I263" s="18"/>
    </row>
    <row r="264" spans="2:9" x14ac:dyDescent="0.2">
      <c r="B264" s="24"/>
      <c r="C264" s="24"/>
      <c r="D264" s="24"/>
      <c r="E264" s="24"/>
      <c r="F264" s="141"/>
      <c r="G264" s="141"/>
      <c r="H264" s="24"/>
      <c r="I264" s="18"/>
    </row>
    <row r="265" spans="2:9" x14ac:dyDescent="0.2">
      <c r="B265" s="24"/>
      <c r="C265" s="24"/>
      <c r="D265" s="24"/>
      <c r="E265" s="24"/>
      <c r="F265" s="47"/>
      <c r="G265" s="48"/>
      <c r="H265" s="24"/>
      <c r="I265" s="18"/>
    </row>
    <row r="266" spans="2:9" x14ac:dyDescent="0.2">
      <c r="B266" s="24" t="s">
        <v>155</v>
      </c>
      <c r="C266" s="24"/>
      <c r="D266" s="24"/>
      <c r="E266" s="24"/>
      <c r="F266" s="30">
        <v>1028.3491329999999</v>
      </c>
      <c r="G266" s="31">
        <v>2.6172237527181599</v>
      </c>
      <c r="H266" s="29"/>
      <c r="I266" s="19"/>
    </row>
    <row r="267" spans="2:9" x14ac:dyDescent="0.2">
      <c r="B267" s="25"/>
      <c r="C267" s="25"/>
      <c r="D267" s="25"/>
      <c r="E267" s="25"/>
      <c r="F267" s="26"/>
      <c r="G267" s="27"/>
      <c r="H267" s="25"/>
    </row>
    <row r="268" spans="2:9" x14ac:dyDescent="0.2">
      <c r="B268" s="50" t="s">
        <v>158</v>
      </c>
      <c r="C268" s="50"/>
      <c r="D268" s="50"/>
      <c r="E268" s="50"/>
      <c r="F268" s="30">
        <f>F269-(F255+F262+F266)</f>
        <v>-347.96156390000397</v>
      </c>
      <c r="G268" s="30">
        <f>G269-(G255+G262+G266)</f>
        <v>-0.88558762860553486</v>
      </c>
      <c r="H268" s="24"/>
      <c r="I268" s="18"/>
    </row>
    <row r="269" spans="2:9" x14ac:dyDescent="0.2">
      <c r="B269" s="46" t="s">
        <v>156</v>
      </c>
      <c r="C269" s="46"/>
      <c r="D269" s="46"/>
      <c r="E269" s="46"/>
      <c r="F269" s="47">
        <v>39291.601718500002</v>
      </c>
      <c r="G269" s="48">
        <v>100</v>
      </c>
      <c r="H269" s="49"/>
      <c r="I269" s="18"/>
    </row>
    <row r="271" spans="2:9" x14ac:dyDescent="0.2">
      <c r="B271" s="18" t="s">
        <v>182</v>
      </c>
    </row>
    <row r="272" spans="2:9" x14ac:dyDescent="0.2">
      <c r="B272" s="18"/>
    </row>
    <row r="273" spans="2:5" x14ac:dyDescent="0.2">
      <c r="B273" s="71" t="s">
        <v>1557</v>
      </c>
    </row>
    <row r="274" spans="2:5" x14ac:dyDescent="0.2">
      <c r="B274" s="71" t="s">
        <v>1592</v>
      </c>
    </row>
    <row r="275" spans="2:5" x14ac:dyDescent="0.2">
      <c r="B275" s="71" t="s">
        <v>1593</v>
      </c>
    </row>
    <row r="276" spans="2:5" x14ac:dyDescent="0.2">
      <c r="B276" s="65"/>
    </row>
    <row r="277" spans="2:5" x14ac:dyDescent="0.2">
      <c r="B277" s="72" t="s">
        <v>1559</v>
      </c>
      <c r="C277" s="69" t="s">
        <v>1589</v>
      </c>
      <c r="D277" s="69" t="s">
        <v>1560</v>
      </c>
    </row>
    <row r="278" spans="2:5" x14ac:dyDescent="0.2">
      <c r="B278" s="74" t="s">
        <v>1561</v>
      </c>
      <c r="C278" s="112">
        <v>10.9031</v>
      </c>
      <c r="D278" s="81">
        <v>10.550800000000001</v>
      </c>
    </row>
    <row r="279" spans="2:5" x14ac:dyDescent="0.2">
      <c r="B279" s="74" t="s">
        <v>1562</v>
      </c>
      <c r="C279" s="111">
        <v>10.0114</v>
      </c>
      <c r="D279" s="81">
        <v>9.6830999999999996</v>
      </c>
    </row>
    <row r="280" spans="2:5" x14ac:dyDescent="0.2">
      <c r="B280" s="65"/>
    </row>
    <row r="281" spans="2:5" x14ac:dyDescent="0.2">
      <c r="B281" s="71" t="s">
        <v>1619</v>
      </c>
    </row>
    <row r="282" spans="2:5" x14ac:dyDescent="0.2">
      <c r="B282" s="71" t="s">
        <v>1632</v>
      </c>
    </row>
    <row r="283" spans="2:5" x14ac:dyDescent="0.2">
      <c r="B283" s="71" t="s">
        <v>1630</v>
      </c>
    </row>
    <row r="284" spans="2:5" x14ac:dyDescent="0.2">
      <c r="B284" s="79" t="s">
        <v>1648</v>
      </c>
    </row>
    <row r="285" spans="2:5" x14ac:dyDescent="0.2">
      <c r="B285" s="71" t="s">
        <v>1631</v>
      </c>
    </row>
    <row r="286" spans="2:5" x14ac:dyDescent="0.2">
      <c r="B286" s="18"/>
    </row>
    <row r="287" spans="2:5" x14ac:dyDescent="0.2">
      <c r="D287" s="59"/>
      <c r="E287" s="59"/>
    </row>
    <row r="291" spans="2:2" x14ac:dyDescent="0.2">
      <c r="B291" s="18" t="s">
        <v>183</v>
      </c>
    </row>
    <row r="309" spans="2:2" x14ac:dyDescent="0.2">
      <c r="B309" s="65" t="s">
        <v>1540</v>
      </c>
    </row>
    <row r="310" spans="2:2" x14ac:dyDescent="0.2">
      <c r="B310" s="66" t="s">
        <v>1545</v>
      </c>
    </row>
  </sheetData>
  <mergeCells count="1">
    <mergeCell ref="B1:C1"/>
  </mergeCells>
  <conditionalFormatting sqref="G1:G3">
    <cfRule type="cellIs" dxfId="6" priority="2" stopIfTrue="1" operator="between">
      <formula>0.009</formula>
      <formula>-0.009</formula>
    </cfRule>
  </conditionalFormatting>
  <conditionalFormatting sqref="G5:G262 G265:G267 G269:G327">
    <cfRule type="cellIs" dxfId="5" priority="1" stopIfTrue="1" operator="between">
      <formula>0.009</formula>
      <formula>-0.009</formula>
    </cfRule>
  </conditionalFormatting>
  <hyperlinks>
    <hyperlink ref="A2" location="Index!A1" display="-" xr:uid="{04D36A20-4A4E-409A-9C86-E398D4241448}"/>
  </hyperlinks>
  <pageMargins left="0.7" right="0.7" top="0.75" bottom="0.75" header="0.3" footer="0.3"/>
  <pageSetup paperSize="9" scale="22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BD70-BC5F-4B9E-8F07-A741C8C000F8}">
  <dimension ref="A1:I238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5703125" style="6" bestFit="1" customWidth="1"/>
    <col min="3" max="3" width="20.28515625" style="6" bestFit="1" customWidth="1"/>
    <col min="4" max="4" width="32.140625" style="6" bestFit="1" customWidth="1"/>
    <col min="5" max="5" width="13.85546875" style="6" bestFit="1" customWidth="1"/>
    <col min="6" max="6" width="12.7109375" style="8" bestFit="1" customWidth="1"/>
    <col min="7" max="7" width="6.710937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44" t="s">
        <v>22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6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122</v>
      </c>
      <c r="C7" s="25" t="s">
        <v>123</v>
      </c>
      <c r="D7" s="25" t="s">
        <v>42</v>
      </c>
      <c r="E7" s="28">
        <v>2641969</v>
      </c>
      <c r="F7" s="26">
        <v>18723.634302999999</v>
      </c>
      <c r="G7" s="27">
        <v>5.8963818035719502</v>
      </c>
      <c r="H7" s="29"/>
    </row>
    <row r="8" spans="1:8" x14ac:dyDescent="0.2">
      <c r="B8" s="25" t="s">
        <v>61</v>
      </c>
      <c r="C8" s="25" t="s">
        <v>62</v>
      </c>
      <c r="D8" s="25" t="s">
        <v>42</v>
      </c>
      <c r="E8" s="28">
        <v>1367128</v>
      </c>
      <c r="F8" s="26">
        <v>18069.330775999999</v>
      </c>
      <c r="G8" s="27">
        <v>5.6903308121788099</v>
      </c>
      <c r="H8" s="29"/>
    </row>
    <row r="9" spans="1:8" x14ac:dyDescent="0.2">
      <c r="B9" s="25" t="s">
        <v>110</v>
      </c>
      <c r="C9" s="25" t="s">
        <v>111</v>
      </c>
      <c r="D9" s="25" t="s">
        <v>112</v>
      </c>
      <c r="E9" s="28">
        <v>779341</v>
      </c>
      <c r="F9" s="26">
        <v>13693.02137</v>
      </c>
      <c r="G9" s="27">
        <v>4.3121586725849204</v>
      </c>
      <c r="H9" s="29"/>
    </row>
    <row r="10" spans="1:8" x14ac:dyDescent="0.2">
      <c r="B10" s="25" t="s">
        <v>187</v>
      </c>
      <c r="C10" s="25" t="s">
        <v>188</v>
      </c>
      <c r="D10" s="25" t="s">
        <v>42</v>
      </c>
      <c r="E10" s="28">
        <v>1167195</v>
      </c>
      <c r="F10" s="26">
        <v>11199.236025</v>
      </c>
      <c r="G10" s="27">
        <v>3.5268244638348301</v>
      </c>
      <c r="H10" s="29"/>
    </row>
    <row r="11" spans="1:8" x14ac:dyDescent="0.2">
      <c r="B11" s="25" t="s">
        <v>108</v>
      </c>
      <c r="C11" s="25" t="s">
        <v>109</v>
      </c>
      <c r="D11" s="25" t="s">
        <v>47</v>
      </c>
      <c r="E11" s="28">
        <v>815460</v>
      </c>
      <c r="F11" s="26">
        <v>9679.5102000000006</v>
      </c>
      <c r="G11" s="27">
        <v>3.04823769184727</v>
      </c>
      <c r="H11" s="29"/>
    </row>
    <row r="12" spans="1:8" x14ac:dyDescent="0.2">
      <c r="B12" s="25" t="s">
        <v>193</v>
      </c>
      <c r="C12" s="25" t="s">
        <v>194</v>
      </c>
      <c r="D12" s="25" t="s">
        <v>68</v>
      </c>
      <c r="E12" s="28">
        <v>309631</v>
      </c>
      <c r="F12" s="26">
        <v>9134.1144999999997</v>
      </c>
      <c r="G12" s="27">
        <v>2.8764835746077999</v>
      </c>
      <c r="H12" s="29"/>
    </row>
    <row r="13" spans="1:8" x14ac:dyDescent="0.2">
      <c r="B13" s="25" t="s">
        <v>34</v>
      </c>
      <c r="C13" s="25" t="s">
        <v>35</v>
      </c>
      <c r="D13" s="25" t="s">
        <v>36</v>
      </c>
      <c r="E13" s="28">
        <v>3932685</v>
      </c>
      <c r="F13" s="26">
        <v>7247.9384550000004</v>
      </c>
      <c r="G13" s="27">
        <v>2.2824955736624202</v>
      </c>
      <c r="H13" s="29"/>
    </row>
    <row r="14" spans="1:8" x14ac:dyDescent="0.2">
      <c r="B14" s="25" t="s">
        <v>247</v>
      </c>
      <c r="C14" s="25" t="s">
        <v>248</v>
      </c>
      <c r="D14" s="25" t="s">
        <v>249</v>
      </c>
      <c r="E14" s="28">
        <v>2703807</v>
      </c>
      <c r="F14" s="26">
        <v>6105.1962059999996</v>
      </c>
      <c r="G14" s="27">
        <v>1.9226271584746299</v>
      </c>
      <c r="H14" s="29"/>
    </row>
    <row r="15" spans="1:8" x14ac:dyDescent="0.2">
      <c r="B15" s="25" t="s">
        <v>189</v>
      </c>
      <c r="C15" s="25" t="s">
        <v>190</v>
      </c>
      <c r="D15" s="25" t="s">
        <v>71</v>
      </c>
      <c r="E15" s="28">
        <v>607218</v>
      </c>
      <c r="F15" s="26">
        <v>6036.3541379999997</v>
      </c>
      <c r="G15" s="27">
        <v>1.9009476538172201</v>
      </c>
      <c r="H15" s="29"/>
    </row>
    <row r="16" spans="1:8" x14ac:dyDescent="0.2">
      <c r="B16" s="25" t="s">
        <v>31</v>
      </c>
      <c r="C16" s="25" t="s">
        <v>32</v>
      </c>
      <c r="D16" s="25" t="s">
        <v>33</v>
      </c>
      <c r="E16" s="28">
        <v>1413200</v>
      </c>
      <c r="F16" s="26">
        <v>5584.9664000000002</v>
      </c>
      <c r="G16" s="27">
        <v>1.75879819705966</v>
      </c>
      <c r="H16" s="29"/>
    </row>
    <row r="17" spans="2:8" x14ac:dyDescent="0.2">
      <c r="B17" s="25" t="s">
        <v>244</v>
      </c>
      <c r="C17" s="25" t="s">
        <v>245</v>
      </c>
      <c r="D17" s="25" t="s">
        <v>246</v>
      </c>
      <c r="E17" s="28">
        <v>400141</v>
      </c>
      <c r="F17" s="26">
        <v>5241.8471</v>
      </c>
      <c r="G17" s="27">
        <v>1.6507442602953499</v>
      </c>
      <c r="H17" s="29"/>
    </row>
    <row r="18" spans="2:8" x14ac:dyDescent="0.2">
      <c r="B18" s="25" t="s">
        <v>262</v>
      </c>
      <c r="C18" s="25" t="s">
        <v>263</v>
      </c>
      <c r="D18" s="25" t="s">
        <v>96</v>
      </c>
      <c r="E18" s="28">
        <v>250758</v>
      </c>
      <c r="F18" s="26">
        <v>5090.8889159999999</v>
      </c>
      <c r="G18" s="27">
        <v>1.60320503394466</v>
      </c>
      <c r="H18" s="29"/>
    </row>
    <row r="19" spans="2:8" x14ac:dyDescent="0.2">
      <c r="B19" s="25" t="s">
        <v>184</v>
      </c>
      <c r="C19" s="25" t="s">
        <v>185</v>
      </c>
      <c r="D19" s="25" t="s">
        <v>186</v>
      </c>
      <c r="E19" s="28">
        <v>135072</v>
      </c>
      <c r="F19" s="26">
        <v>5078.7071999999998</v>
      </c>
      <c r="G19" s="27">
        <v>1.5993688103036601</v>
      </c>
      <c r="H19" s="29"/>
    </row>
    <row r="20" spans="2:8" x14ac:dyDescent="0.2">
      <c r="B20" s="25" t="s">
        <v>275</v>
      </c>
      <c r="C20" s="25" t="s">
        <v>276</v>
      </c>
      <c r="D20" s="25" t="s">
        <v>36</v>
      </c>
      <c r="E20" s="28">
        <v>2739043</v>
      </c>
      <c r="F20" s="26">
        <v>4971.0891406999999</v>
      </c>
      <c r="G20" s="27">
        <v>1.56547810530892</v>
      </c>
      <c r="H20" s="29"/>
    </row>
    <row r="21" spans="2:8" x14ac:dyDescent="0.2">
      <c r="B21" s="25" t="s">
        <v>50</v>
      </c>
      <c r="C21" s="25" t="s">
        <v>51</v>
      </c>
      <c r="D21" s="25" t="s">
        <v>47</v>
      </c>
      <c r="E21" s="28">
        <v>3662253</v>
      </c>
      <c r="F21" s="26">
        <v>4941.4779729000002</v>
      </c>
      <c r="G21" s="27">
        <v>1.55615305931769</v>
      </c>
      <c r="H21" s="29"/>
    </row>
    <row r="22" spans="2:8" x14ac:dyDescent="0.2">
      <c r="B22" s="25" t="s">
        <v>266</v>
      </c>
      <c r="C22" s="25" t="s">
        <v>267</v>
      </c>
      <c r="D22" s="25" t="s">
        <v>129</v>
      </c>
      <c r="E22" s="28">
        <v>112484</v>
      </c>
      <c r="F22" s="26">
        <v>4911.0514400000002</v>
      </c>
      <c r="G22" s="27">
        <v>1.54657124138459</v>
      </c>
      <c r="H22" s="29"/>
    </row>
    <row r="23" spans="2:8" x14ac:dyDescent="0.2">
      <c r="B23" s="25" t="s">
        <v>856</v>
      </c>
      <c r="C23" s="25" t="s">
        <v>857</v>
      </c>
      <c r="D23" s="25" t="s">
        <v>323</v>
      </c>
      <c r="E23" s="28">
        <v>58111</v>
      </c>
      <c r="F23" s="26">
        <v>4791.2519499999999</v>
      </c>
      <c r="G23" s="27">
        <v>1.50884440259454</v>
      </c>
      <c r="H23" s="29"/>
    </row>
    <row r="24" spans="2:8" x14ac:dyDescent="0.2">
      <c r="B24" s="25" t="s">
        <v>277</v>
      </c>
      <c r="C24" s="25" t="s">
        <v>278</v>
      </c>
      <c r="D24" s="25" t="s">
        <v>39</v>
      </c>
      <c r="E24" s="28">
        <v>1151897</v>
      </c>
      <c r="F24" s="26">
        <v>4661.727159</v>
      </c>
      <c r="G24" s="27">
        <v>1.46805490583314</v>
      </c>
      <c r="H24" s="29"/>
    </row>
    <row r="25" spans="2:8" x14ac:dyDescent="0.2">
      <c r="B25" s="25" t="s">
        <v>268</v>
      </c>
      <c r="C25" s="25" t="s">
        <v>269</v>
      </c>
      <c r="D25" s="25" t="s">
        <v>93</v>
      </c>
      <c r="E25" s="28">
        <v>434494</v>
      </c>
      <c r="F25" s="26">
        <v>4649.0857999999998</v>
      </c>
      <c r="G25" s="27">
        <v>1.4640739330169701</v>
      </c>
      <c r="H25" s="29"/>
    </row>
    <row r="26" spans="2:8" x14ac:dyDescent="0.2">
      <c r="B26" s="25" t="s">
        <v>203</v>
      </c>
      <c r="C26" s="25" t="s">
        <v>204</v>
      </c>
      <c r="D26" s="25" t="s">
        <v>71</v>
      </c>
      <c r="E26" s="28">
        <v>225127</v>
      </c>
      <c r="F26" s="26">
        <v>4616.4542620000002</v>
      </c>
      <c r="G26" s="27">
        <v>1.45379772254565</v>
      </c>
      <c r="H26" s="29"/>
    </row>
    <row r="27" spans="2:8" x14ac:dyDescent="0.2">
      <c r="B27" s="25" t="s">
        <v>286</v>
      </c>
      <c r="C27" s="25" t="s">
        <v>287</v>
      </c>
      <c r="D27" s="25" t="s">
        <v>288</v>
      </c>
      <c r="E27" s="28">
        <v>56862</v>
      </c>
      <c r="F27" s="26">
        <v>4563.7441200000003</v>
      </c>
      <c r="G27" s="27">
        <v>1.43719842792566</v>
      </c>
      <c r="H27" s="29"/>
    </row>
    <row r="28" spans="2:8" x14ac:dyDescent="0.2">
      <c r="B28" s="25" t="s">
        <v>118</v>
      </c>
      <c r="C28" s="25" t="s">
        <v>119</v>
      </c>
      <c r="D28" s="25" t="s">
        <v>27</v>
      </c>
      <c r="E28" s="28">
        <v>38510</v>
      </c>
      <c r="F28" s="26">
        <v>4219.1556</v>
      </c>
      <c r="G28" s="27">
        <v>1.3286818095081401</v>
      </c>
      <c r="H28" s="29"/>
    </row>
    <row r="29" spans="2:8" x14ac:dyDescent="0.2">
      <c r="B29" s="25" t="s">
        <v>1085</v>
      </c>
      <c r="C29" s="25" t="s">
        <v>1086</v>
      </c>
      <c r="D29" s="25" t="s">
        <v>707</v>
      </c>
      <c r="E29" s="28">
        <v>1728866</v>
      </c>
      <c r="F29" s="26">
        <v>3930.2310778000001</v>
      </c>
      <c r="G29" s="27">
        <v>1.2376947037071699</v>
      </c>
      <c r="H29" s="29"/>
    </row>
    <row r="30" spans="2:8" x14ac:dyDescent="0.2">
      <c r="B30" s="25" t="s">
        <v>293</v>
      </c>
      <c r="C30" s="25" t="s">
        <v>294</v>
      </c>
      <c r="D30" s="25" t="s">
        <v>96</v>
      </c>
      <c r="E30" s="28">
        <v>234887</v>
      </c>
      <c r="F30" s="26">
        <v>3927.3106400000001</v>
      </c>
      <c r="G30" s="27">
        <v>1.23677500959096</v>
      </c>
      <c r="H30" s="29"/>
    </row>
    <row r="31" spans="2:8" x14ac:dyDescent="0.2">
      <c r="B31" s="25" t="s">
        <v>264</v>
      </c>
      <c r="C31" s="25" t="s">
        <v>265</v>
      </c>
      <c r="D31" s="25" t="s">
        <v>42</v>
      </c>
      <c r="E31" s="28">
        <v>18257795</v>
      </c>
      <c r="F31" s="26">
        <v>3825.0080524999998</v>
      </c>
      <c r="G31" s="27">
        <v>1.20455823449102</v>
      </c>
      <c r="H31" s="29"/>
    </row>
    <row r="32" spans="2:8" x14ac:dyDescent="0.2">
      <c r="B32" s="25" t="s">
        <v>89</v>
      </c>
      <c r="C32" s="25" t="s">
        <v>90</v>
      </c>
      <c r="D32" s="25" t="s">
        <v>68</v>
      </c>
      <c r="E32" s="28">
        <v>71571</v>
      </c>
      <c r="F32" s="26">
        <v>3751.03611</v>
      </c>
      <c r="G32" s="27">
        <v>1.1812632475951299</v>
      </c>
      <c r="H32" s="29"/>
    </row>
    <row r="33" spans="2:8" x14ac:dyDescent="0.2">
      <c r="B33" s="25" t="s">
        <v>207</v>
      </c>
      <c r="C33" s="25" t="s">
        <v>208</v>
      </c>
      <c r="D33" s="25" t="s">
        <v>77</v>
      </c>
      <c r="E33" s="28">
        <v>78091</v>
      </c>
      <c r="F33" s="26">
        <v>3582.0341699999999</v>
      </c>
      <c r="G33" s="27">
        <v>1.1280417443517801</v>
      </c>
      <c r="H33" s="29"/>
    </row>
    <row r="34" spans="2:8" x14ac:dyDescent="0.2">
      <c r="B34" s="25" t="s">
        <v>581</v>
      </c>
      <c r="C34" s="25" t="s">
        <v>582</v>
      </c>
      <c r="D34" s="25" t="s">
        <v>215</v>
      </c>
      <c r="E34" s="28">
        <v>271203</v>
      </c>
      <c r="F34" s="26">
        <v>3565.2346379999999</v>
      </c>
      <c r="G34" s="27">
        <v>1.12275129415444</v>
      </c>
      <c r="H34" s="29"/>
    </row>
    <row r="35" spans="2:8" x14ac:dyDescent="0.2">
      <c r="B35" s="25" t="s">
        <v>72</v>
      </c>
      <c r="C35" s="25" t="s">
        <v>73</v>
      </c>
      <c r="D35" s="25" t="s">
        <v>74</v>
      </c>
      <c r="E35" s="28">
        <v>784195</v>
      </c>
      <c r="F35" s="26">
        <v>3332.8287500000001</v>
      </c>
      <c r="G35" s="27">
        <v>1.0495628400931101</v>
      </c>
      <c r="H35" s="29"/>
    </row>
    <row r="36" spans="2:8" x14ac:dyDescent="0.2">
      <c r="B36" s="25" t="s">
        <v>273</v>
      </c>
      <c r="C36" s="25" t="s">
        <v>274</v>
      </c>
      <c r="D36" s="25" t="s">
        <v>80</v>
      </c>
      <c r="E36" s="28">
        <v>1021772</v>
      </c>
      <c r="F36" s="26">
        <v>3325.8678599999998</v>
      </c>
      <c r="G36" s="27">
        <v>1.04737074082069</v>
      </c>
      <c r="H36" s="29"/>
    </row>
    <row r="37" spans="2:8" x14ac:dyDescent="0.2">
      <c r="B37" s="25" t="s">
        <v>58</v>
      </c>
      <c r="C37" s="25" t="s">
        <v>59</v>
      </c>
      <c r="D37" s="25" t="s">
        <v>60</v>
      </c>
      <c r="E37" s="28">
        <v>788696</v>
      </c>
      <c r="F37" s="26">
        <v>3277.03188</v>
      </c>
      <c r="G37" s="27">
        <v>1.0319914838254001</v>
      </c>
      <c r="H37" s="29"/>
    </row>
    <row r="38" spans="2:8" x14ac:dyDescent="0.2">
      <c r="B38" s="25" t="s">
        <v>226</v>
      </c>
      <c r="C38" s="25" t="s">
        <v>227</v>
      </c>
      <c r="D38" s="25" t="s">
        <v>71</v>
      </c>
      <c r="E38" s="28">
        <v>262426</v>
      </c>
      <c r="F38" s="26">
        <v>3227.8398000000002</v>
      </c>
      <c r="G38" s="27">
        <v>1.0165000850564501</v>
      </c>
      <c r="H38" s="29"/>
    </row>
    <row r="39" spans="2:8" x14ac:dyDescent="0.2">
      <c r="B39" s="25" t="s">
        <v>195</v>
      </c>
      <c r="C39" s="25" t="s">
        <v>196</v>
      </c>
      <c r="D39" s="25" t="s">
        <v>80</v>
      </c>
      <c r="E39" s="28">
        <v>336264</v>
      </c>
      <c r="F39" s="26">
        <v>3226.1168160000002</v>
      </c>
      <c r="G39" s="27">
        <v>1.0159574889268199</v>
      </c>
      <c r="H39" s="29"/>
    </row>
    <row r="40" spans="2:8" x14ac:dyDescent="0.2">
      <c r="B40" s="25" t="s">
        <v>43</v>
      </c>
      <c r="C40" s="25" t="s">
        <v>44</v>
      </c>
      <c r="D40" s="25" t="s">
        <v>42</v>
      </c>
      <c r="E40" s="28">
        <v>2740377</v>
      </c>
      <c r="F40" s="26">
        <v>3098.2702362</v>
      </c>
      <c r="G40" s="27">
        <v>0.97569648860056901</v>
      </c>
      <c r="H40" s="29"/>
    </row>
    <row r="41" spans="2:8" x14ac:dyDescent="0.2">
      <c r="B41" s="25" t="s">
        <v>1344</v>
      </c>
      <c r="C41" s="25" t="s">
        <v>1345</v>
      </c>
      <c r="D41" s="25" t="s">
        <v>42</v>
      </c>
      <c r="E41" s="28">
        <v>4223667</v>
      </c>
      <c r="F41" s="26">
        <v>2850.9752250000001</v>
      </c>
      <c r="G41" s="27">
        <v>0.89781920363777901</v>
      </c>
      <c r="H41" s="29"/>
    </row>
    <row r="42" spans="2:8" x14ac:dyDescent="0.2">
      <c r="B42" s="25" t="s">
        <v>279</v>
      </c>
      <c r="C42" s="25" t="s">
        <v>280</v>
      </c>
      <c r="D42" s="25" t="s">
        <v>68</v>
      </c>
      <c r="E42" s="28">
        <v>68528</v>
      </c>
      <c r="F42" s="26">
        <v>2813.7596800000001</v>
      </c>
      <c r="G42" s="27">
        <v>0.88609941362282096</v>
      </c>
      <c r="H42" s="29"/>
    </row>
    <row r="43" spans="2:8" x14ac:dyDescent="0.2">
      <c r="B43" s="25" t="s">
        <v>911</v>
      </c>
      <c r="C43" s="25" t="s">
        <v>912</v>
      </c>
      <c r="D43" s="25" t="s">
        <v>186</v>
      </c>
      <c r="E43" s="28">
        <v>200343</v>
      </c>
      <c r="F43" s="26">
        <v>2765.9354579999999</v>
      </c>
      <c r="G43" s="27">
        <v>0.87103877593852297</v>
      </c>
      <c r="H43" s="29"/>
    </row>
    <row r="44" spans="2:8" x14ac:dyDescent="0.2">
      <c r="B44" s="25" t="s">
        <v>297</v>
      </c>
      <c r="C44" s="25" t="s">
        <v>298</v>
      </c>
      <c r="D44" s="25" t="s">
        <v>39</v>
      </c>
      <c r="E44" s="28">
        <v>127504</v>
      </c>
      <c r="F44" s="26">
        <v>2699.2596800000001</v>
      </c>
      <c r="G44" s="27">
        <v>0.85004147179467904</v>
      </c>
      <c r="H44" s="29"/>
    </row>
    <row r="45" spans="2:8" x14ac:dyDescent="0.2">
      <c r="B45" s="25" t="s">
        <v>132</v>
      </c>
      <c r="C45" s="25" t="s">
        <v>133</v>
      </c>
      <c r="D45" s="25" t="s">
        <v>36</v>
      </c>
      <c r="E45" s="28">
        <v>206786</v>
      </c>
      <c r="F45" s="26">
        <v>2591.855724</v>
      </c>
      <c r="G45" s="27">
        <v>0.81621819146663999</v>
      </c>
      <c r="H45" s="29"/>
    </row>
    <row r="46" spans="2:8" x14ac:dyDescent="0.2">
      <c r="B46" s="25" t="s">
        <v>281</v>
      </c>
      <c r="C46" s="25" t="s">
        <v>282</v>
      </c>
      <c r="D46" s="25" t="s">
        <v>283</v>
      </c>
      <c r="E46" s="28">
        <v>606869</v>
      </c>
      <c r="F46" s="26">
        <v>2558.8631384999999</v>
      </c>
      <c r="G46" s="27">
        <v>0.805828281172151</v>
      </c>
      <c r="H46" s="29"/>
    </row>
    <row r="47" spans="2:8" x14ac:dyDescent="0.2">
      <c r="B47" s="25" t="s">
        <v>291</v>
      </c>
      <c r="C47" s="25" t="s">
        <v>292</v>
      </c>
      <c r="D47" s="25" t="s">
        <v>96</v>
      </c>
      <c r="E47" s="28">
        <v>125131</v>
      </c>
      <c r="F47" s="26">
        <v>2411.2743700000001</v>
      </c>
      <c r="G47" s="27">
        <v>0.75935013943363405</v>
      </c>
      <c r="H47" s="29"/>
    </row>
    <row r="48" spans="2:8" x14ac:dyDescent="0.2">
      <c r="B48" s="25" t="s">
        <v>284</v>
      </c>
      <c r="C48" s="25" t="s">
        <v>285</v>
      </c>
      <c r="D48" s="25" t="s">
        <v>77</v>
      </c>
      <c r="E48" s="28">
        <v>18260</v>
      </c>
      <c r="F48" s="26">
        <v>2392.06</v>
      </c>
      <c r="G48" s="27">
        <v>0.75329921685088796</v>
      </c>
      <c r="H48" s="29"/>
    </row>
    <row r="49" spans="2:8" x14ac:dyDescent="0.2">
      <c r="B49" s="25" t="s">
        <v>289</v>
      </c>
      <c r="C49" s="25" t="s">
        <v>290</v>
      </c>
      <c r="D49" s="25" t="s">
        <v>93</v>
      </c>
      <c r="E49" s="28">
        <v>103107</v>
      </c>
      <c r="F49" s="26">
        <v>2351.5613490000001</v>
      </c>
      <c r="G49" s="27">
        <v>0.74054552251135797</v>
      </c>
      <c r="H49" s="29"/>
    </row>
    <row r="50" spans="2:8" x14ac:dyDescent="0.2">
      <c r="B50" s="25" t="s">
        <v>75</v>
      </c>
      <c r="C50" s="25" t="s">
        <v>76</v>
      </c>
      <c r="D50" s="25" t="s">
        <v>77</v>
      </c>
      <c r="E50" s="28">
        <v>91832</v>
      </c>
      <c r="F50" s="26">
        <v>2206.3556319999998</v>
      </c>
      <c r="G50" s="27">
        <v>0.69481784306419803</v>
      </c>
      <c r="H50" s="29"/>
    </row>
    <row r="51" spans="2:8" x14ac:dyDescent="0.2">
      <c r="B51" s="25" t="s">
        <v>993</v>
      </c>
      <c r="C51" s="25" t="s">
        <v>994</v>
      </c>
      <c r="D51" s="25" t="s">
        <v>47</v>
      </c>
      <c r="E51" s="28">
        <v>1100224</v>
      </c>
      <c r="F51" s="26">
        <v>2206.1691648000001</v>
      </c>
      <c r="G51" s="27">
        <v>0.69475912146201102</v>
      </c>
      <c r="H51" s="29"/>
    </row>
    <row r="52" spans="2:8" x14ac:dyDescent="0.2">
      <c r="B52" s="25" t="s">
        <v>852</v>
      </c>
      <c r="C52" s="25" t="s">
        <v>853</v>
      </c>
      <c r="D52" s="25" t="s">
        <v>288</v>
      </c>
      <c r="E52" s="28">
        <v>81191</v>
      </c>
      <c r="F52" s="26">
        <v>2205.9594699999998</v>
      </c>
      <c r="G52" s="27">
        <v>0.69469308510480499</v>
      </c>
      <c r="H52" s="29"/>
    </row>
    <row r="53" spans="2:8" x14ac:dyDescent="0.2">
      <c r="B53" s="25" t="s">
        <v>313</v>
      </c>
      <c r="C53" s="25" t="s">
        <v>314</v>
      </c>
      <c r="D53" s="25" t="s">
        <v>202</v>
      </c>
      <c r="E53" s="28">
        <v>317346</v>
      </c>
      <c r="F53" s="26">
        <v>2173.9787729999998</v>
      </c>
      <c r="G53" s="27">
        <v>0.68462183521790998</v>
      </c>
      <c r="H53" s="29"/>
    </row>
    <row r="54" spans="2:8" x14ac:dyDescent="0.2">
      <c r="B54" s="25" t="s">
        <v>303</v>
      </c>
      <c r="C54" s="25" t="s">
        <v>304</v>
      </c>
      <c r="D54" s="25" t="s">
        <v>60</v>
      </c>
      <c r="E54" s="28">
        <v>6930</v>
      </c>
      <c r="F54" s="26">
        <v>2122.6590000000001</v>
      </c>
      <c r="G54" s="27">
        <v>0.66846039076841302</v>
      </c>
      <c r="H54" s="29"/>
    </row>
    <row r="55" spans="2:8" x14ac:dyDescent="0.2">
      <c r="B55" s="25" t="s">
        <v>69</v>
      </c>
      <c r="C55" s="25" t="s">
        <v>70</v>
      </c>
      <c r="D55" s="25" t="s">
        <v>71</v>
      </c>
      <c r="E55" s="28">
        <v>19810</v>
      </c>
      <c r="F55" s="26">
        <v>2105.8029999999999</v>
      </c>
      <c r="G55" s="27">
        <v>0.66315215786487403</v>
      </c>
      <c r="H55" s="29"/>
    </row>
    <row r="56" spans="2:8" x14ac:dyDescent="0.2">
      <c r="B56" s="25" t="s">
        <v>995</v>
      </c>
      <c r="C56" s="25" t="s">
        <v>996</v>
      </c>
      <c r="D56" s="25" t="s">
        <v>323</v>
      </c>
      <c r="E56" s="28">
        <v>34870</v>
      </c>
      <c r="F56" s="26">
        <v>2062.7348499999998</v>
      </c>
      <c r="G56" s="27">
        <v>0.64958928583565401</v>
      </c>
      <c r="H56" s="29"/>
    </row>
    <row r="57" spans="2:8" x14ac:dyDescent="0.2">
      <c r="B57" s="25" t="s">
        <v>331</v>
      </c>
      <c r="C57" s="25" t="s">
        <v>332</v>
      </c>
      <c r="D57" s="25" t="s">
        <v>96</v>
      </c>
      <c r="E57" s="28">
        <v>84864</v>
      </c>
      <c r="F57" s="26">
        <v>1981.319808</v>
      </c>
      <c r="G57" s="27">
        <v>0.62395034392847704</v>
      </c>
      <c r="H57" s="29"/>
    </row>
    <row r="58" spans="2:8" x14ac:dyDescent="0.2">
      <c r="B58" s="25" t="s">
        <v>319</v>
      </c>
      <c r="C58" s="25" t="s">
        <v>320</v>
      </c>
      <c r="D58" s="25" t="s">
        <v>60</v>
      </c>
      <c r="E58" s="28">
        <v>43347</v>
      </c>
      <c r="F58" s="26">
        <v>1821.00747</v>
      </c>
      <c r="G58" s="27">
        <v>0.57346533992902204</v>
      </c>
      <c r="H58" s="29"/>
    </row>
    <row r="59" spans="2:8" x14ac:dyDescent="0.2">
      <c r="B59" s="25" t="s">
        <v>923</v>
      </c>
      <c r="C59" s="25" t="s">
        <v>924</v>
      </c>
      <c r="D59" s="25" t="s">
        <v>616</v>
      </c>
      <c r="E59" s="28">
        <v>101850</v>
      </c>
      <c r="F59" s="26">
        <v>1815.88365</v>
      </c>
      <c r="G59" s="27">
        <v>0.57185176435262197</v>
      </c>
      <c r="H59" s="29"/>
    </row>
    <row r="60" spans="2:8" x14ac:dyDescent="0.2">
      <c r="B60" s="25" t="s">
        <v>864</v>
      </c>
      <c r="C60" s="25" t="s">
        <v>865</v>
      </c>
      <c r="D60" s="25" t="s">
        <v>866</v>
      </c>
      <c r="E60" s="28">
        <v>437071</v>
      </c>
      <c r="F60" s="26">
        <v>1778.87897</v>
      </c>
      <c r="G60" s="27">
        <v>0.560198379210185</v>
      </c>
      <c r="H60" s="29"/>
    </row>
    <row r="61" spans="2:8" x14ac:dyDescent="0.2">
      <c r="B61" s="25" t="s">
        <v>933</v>
      </c>
      <c r="C61" s="25" t="s">
        <v>934</v>
      </c>
      <c r="D61" s="25" t="s">
        <v>288</v>
      </c>
      <c r="E61" s="28">
        <v>291149</v>
      </c>
      <c r="F61" s="26">
        <v>1772.6606865000001</v>
      </c>
      <c r="G61" s="27">
        <v>0.55824013899434299</v>
      </c>
      <c r="H61" s="29"/>
    </row>
    <row r="62" spans="2:8" x14ac:dyDescent="0.2">
      <c r="B62" s="25" t="s">
        <v>1204</v>
      </c>
      <c r="C62" s="25" t="s">
        <v>1205</v>
      </c>
      <c r="D62" s="25" t="s">
        <v>80</v>
      </c>
      <c r="E62" s="28">
        <v>1373372</v>
      </c>
      <c r="F62" s="26">
        <v>1771.9245544</v>
      </c>
      <c r="G62" s="27">
        <v>0.55800831883329804</v>
      </c>
      <c r="H62" s="29"/>
    </row>
    <row r="63" spans="2:8" x14ac:dyDescent="0.2">
      <c r="B63" s="25" t="s">
        <v>224</v>
      </c>
      <c r="C63" s="25" t="s">
        <v>225</v>
      </c>
      <c r="D63" s="25" t="s">
        <v>83</v>
      </c>
      <c r="E63" s="28">
        <v>186092</v>
      </c>
      <c r="F63" s="26">
        <v>1752.614456</v>
      </c>
      <c r="G63" s="27">
        <v>0.55192724979571794</v>
      </c>
      <c r="H63" s="29"/>
    </row>
    <row r="64" spans="2:8" x14ac:dyDescent="0.2">
      <c r="B64" s="25" t="s">
        <v>315</v>
      </c>
      <c r="C64" s="25" t="s">
        <v>316</v>
      </c>
      <c r="D64" s="25" t="s">
        <v>88</v>
      </c>
      <c r="E64" s="28">
        <v>978562</v>
      </c>
      <c r="F64" s="26">
        <v>1738.7089616000001</v>
      </c>
      <c r="G64" s="27">
        <v>0.54754817985539705</v>
      </c>
      <c r="H64" s="29"/>
    </row>
    <row r="65" spans="2:8" x14ac:dyDescent="0.2">
      <c r="B65" s="25" t="s">
        <v>40</v>
      </c>
      <c r="C65" s="25" t="s">
        <v>41</v>
      </c>
      <c r="D65" s="25" t="s">
        <v>42</v>
      </c>
      <c r="E65" s="28">
        <v>134554</v>
      </c>
      <c r="F65" s="26">
        <v>1649.63204</v>
      </c>
      <c r="G65" s="27">
        <v>0.51949638546864796</v>
      </c>
      <c r="H65" s="29"/>
    </row>
    <row r="66" spans="2:8" x14ac:dyDescent="0.2">
      <c r="B66" s="25" t="s">
        <v>858</v>
      </c>
      <c r="C66" s="25" t="s">
        <v>859</v>
      </c>
      <c r="D66" s="25" t="s">
        <v>68</v>
      </c>
      <c r="E66" s="28">
        <v>115228</v>
      </c>
      <c r="F66" s="26">
        <v>1641.999</v>
      </c>
      <c r="G66" s="27">
        <v>0.51709261505561799</v>
      </c>
      <c r="H66" s="29"/>
    </row>
    <row r="67" spans="2:8" x14ac:dyDescent="0.2">
      <c r="B67" s="25" t="s">
        <v>311</v>
      </c>
      <c r="C67" s="25" t="s">
        <v>312</v>
      </c>
      <c r="D67" s="25" t="s">
        <v>60</v>
      </c>
      <c r="E67" s="28">
        <v>9414</v>
      </c>
      <c r="F67" s="26">
        <v>1636.5297599999999</v>
      </c>
      <c r="G67" s="27">
        <v>0.51537026101400996</v>
      </c>
      <c r="H67" s="29"/>
    </row>
    <row r="68" spans="2:8" x14ac:dyDescent="0.2">
      <c r="B68" s="25" t="s">
        <v>647</v>
      </c>
      <c r="C68" s="25" t="s">
        <v>648</v>
      </c>
      <c r="D68" s="25" t="s">
        <v>33</v>
      </c>
      <c r="E68" s="28">
        <v>117446</v>
      </c>
      <c r="F68" s="26">
        <v>1613.0033639999999</v>
      </c>
      <c r="G68" s="27">
        <v>0.50796141019834296</v>
      </c>
      <c r="H68" s="29"/>
    </row>
    <row r="69" spans="2:8" x14ac:dyDescent="0.2">
      <c r="B69" s="25" t="s">
        <v>1036</v>
      </c>
      <c r="C69" s="25" t="s">
        <v>1037</v>
      </c>
      <c r="D69" s="25" t="s">
        <v>288</v>
      </c>
      <c r="E69" s="28">
        <v>62428</v>
      </c>
      <c r="F69" s="26">
        <v>1572.311608</v>
      </c>
      <c r="G69" s="27">
        <v>0.49514690390373201</v>
      </c>
      <c r="H69" s="29"/>
    </row>
    <row r="70" spans="2:8" x14ac:dyDescent="0.2">
      <c r="B70" s="25" t="s">
        <v>909</v>
      </c>
      <c r="C70" s="25" t="s">
        <v>910</v>
      </c>
      <c r="D70" s="25" t="s">
        <v>39</v>
      </c>
      <c r="E70" s="28">
        <v>14952</v>
      </c>
      <c r="F70" s="26">
        <v>1557.5498399999999</v>
      </c>
      <c r="G70" s="27">
        <v>0.49049817925897599</v>
      </c>
      <c r="H70" s="29"/>
    </row>
    <row r="71" spans="2:8" x14ac:dyDescent="0.2">
      <c r="B71" s="25" t="s">
        <v>309</v>
      </c>
      <c r="C71" s="25" t="s">
        <v>310</v>
      </c>
      <c r="D71" s="25" t="s">
        <v>288</v>
      </c>
      <c r="E71" s="28">
        <v>32710</v>
      </c>
      <c r="F71" s="26">
        <v>1457.2304999999999</v>
      </c>
      <c r="G71" s="27">
        <v>0.458905961565023</v>
      </c>
      <c r="H71" s="29"/>
    </row>
    <row r="72" spans="2:8" x14ac:dyDescent="0.2">
      <c r="B72" s="25" t="s">
        <v>235</v>
      </c>
      <c r="C72" s="25" t="s">
        <v>236</v>
      </c>
      <c r="D72" s="25" t="s">
        <v>80</v>
      </c>
      <c r="E72" s="28">
        <v>83975</v>
      </c>
      <c r="F72" s="26">
        <v>1453.60725</v>
      </c>
      <c r="G72" s="27">
        <v>0.45776494027481501</v>
      </c>
      <c r="H72" s="29"/>
    </row>
    <row r="73" spans="2:8" x14ac:dyDescent="0.2">
      <c r="B73" s="25" t="s">
        <v>54</v>
      </c>
      <c r="C73" s="25" t="s">
        <v>55</v>
      </c>
      <c r="D73" s="25" t="s">
        <v>39</v>
      </c>
      <c r="E73" s="28">
        <v>888275</v>
      </c>
      <c r="F73" s="26">
        <v>1450.1977649999999</v>
      </c>
      <c r="G73" s="27">
        <v>0.456691237115042</v>
      </c>
      <c r="H73" s="29"/>
    </row>
    <row r="74" spans="2:8" x14ac:dyDescent="0.2">
      <c r="B74" s="25" t="s">
        <v>105</v>
      </c>
      <c r="C74" s="25" t="s">
        <v>106</v>
      </c>
      <c r="D74" s="25" t="s">
        <v>107</v>
      </c>
      <c r="E74" s="28">
        <v>17253</v>
      </c>
      <c r="F74" s="26">
        <v>1408.793715</v>
      </c>
      <c r="G74" s="27">
        <v>0.44365241767094199</v>
      </c>
      <c r="H74" s="29"/>
    </row>
    <row r="75" spans="2:8" x14ac:dyDescent="0.2">
      <c r="B75" s="25" t="s">
        <v>608</v>
      </c>
      <c r="C75" s="25" t="s">
        <v>609</v>
      </c>
      <c r="D75" s="25" t="s">
        <v>60</v>
      </c>
      <c r="E75" s="28">
        <v>37390</v>
      </c>
      <c r="F75" s="26">
        <v>1196.48</v>
      </c>
      <c r="G75" s="27">
        <v>0.37679132086057698</v>
      </c>
      <c r="H75" s="29"/>
    </row>
    <row r="76" spans="2:8" x14ac:dyDescent="0.2">
      <c r="B76" s="25" t="s">
        <v>1160</v>
      </c>
      <c r="C76" s="25" t="s">
        <v>1161</v>
      </c>
      <c r="D76" s="25" t="s">
        <v>39</v>
      </c>
      <c r="E76" s="28">
        <v>170016</v>
      </c>
      <c r="F76" s="26">
        <v>1177.955856</v>
      </c>
      <c r="G76" s="27">
        <v>0.37095776184950102</v>
      </c>
      <c r="H76" s="29"/>
    </row>
    <row r="77" spans="2:8" x14ac:dyDescent="0.2">
      <c r="B77" s="25" t="s">
        <v>205</v>
      </c>
      <c r="C77" s="25" t="s">
        <v>206</v>
      </c>
      <c r="D77" s="25" t="s">
        <v>96</v>
      </c>
      <c r="E77" s="28">
        <v>61183</v>
      </c>
      <c r="F77" s="26">
        <v>1111.450378</v>
      </c>
      <c r="G77" s="27">
        <v>0.350014087989442</v>
      </c>
      <c r="H77" s="29"/>
    </row>
    <row r="78" spans="2:8" x14ac:dyDescent="0.2">
      <c r="B78" s="25" t="s">
        <v>197</v>
      </c>
      <c r="C78" s="25" t="s">
        <v>198</v>
      </c>
      <c r="D78" s="25" t="s">
        <v>199</v>
      </c>
      <c r="E78" s="28">
        <v>415545</v>
      </c>
      <c r="F78" s="26">
        <v>1091.8444875</v>
      </c>
      <c r="G78" s="27">
        <v>0.34383986913234199</v>
      </c>
      <c r="H78" s="29"/>
    </row>
    <row r="79" spans="2:8" x14ac:dyDescent="0.2">
      <c r="B79" s="25" t="s">
        <v>1124</v>
      </c>
      <c r="C79" s="25" t="s">
        <v>1125</v>
      </c>
      <c r="D79" s="25" t="s">
        <v>599</v>
      </c>
      <c r="E79" s="28">
        <v>251168</v>
      </c>
      <c r="F79" s="26">
        <v>1083.413168</v>
      </c>
      <c r="G79" s="27">
        <v>0.34118470731517597</v>
      </c>
      <c r="H79" s="29"/>
    </row>
    <row r="80" spans="2:8" x14ac:dyDescent="0.2">
      <c r="B80" s="25" t="s">
        <v>572</v>
      </c>
      <c r="C80" s="25" t="s">
        <v>573</v>
      </c>
      <c r="D80" s="25" t="s">
        <v>323</v>
      </c>
      <c r="E80" s="28">
        <v>5256</v>
      </c>
      <c r="F80" s="26">
        <v>1035.432</v>
      </c>
      <c r="G80" s="27">
        <v>0.326074644742335</v>
      </c>
      <c r="H80" s="29"/>
    </row>
    <row r="81" spans="2:8" x14ac:dyDescent="0.2">
      <c r="B81" s="25" t="s">
        <v>913</v>
      </c>
      <c r="C81" s="25" t="s">
        <v>914</v>
      </c>
      <c r="D81" s="25" t="s">
        <v>107</v>
      </c>
      <c r="E81" s="28">
        <v>52004</v>
      </c>
      <c r="F81" s="26">
        <v>1033.3194800000001</v>
      </c>
      <c r="G81" s="27">
        <v>0.32540937729018798</v>
      </c>
      <c r="H81" s="29"/>
    </row>
    <row r="82" spans="2:8" x14ac:dyDescent="0.2">
      <c r="B82" s="25" t="s">
        <v>681</v>
      </c>
      <c r="C82" s="25" t="s">
        <v>682</v>
      </c>
      <c r="D82" s="25" t="s">
        <v>93</v>
      </c>
      <c r="E82" s="28">
        <v>535797</v>
      </c>
      <c r="F82" s="26">
        <v>985.38426270000002</v>
      </c>
      <c r="G82" s="27">
        <v>0.31031378535199799</v>
      </c>
      <c r="H82" s="29"/>
    </row>
    <row r="83" spans="2:8" x14ac:dyDescent="0.2">
      <c r="B83" s="25" t="s">
        <v>679</v>
      </c>
      <c r="C83" s="25" t="s">
        <v>680</v>
      </c>
      <c r="D83" s="25" t="s">
        <v>80</v>
      </c>
      <c r="E83" s="28">
        <v>48115</v>
      </c>
      <c r="F83" s="26">
        <v>983.42248500000005</v>
      </c>
      <c r="G83" s="27">
        <v>0.30969598914076302</v>
      </c>
      <c r="H83" s="29"/>
    </row>
    <row r="84" spans="2:8" x14ac:dyDescent="0.2">
      <c r="B84" s="25" t="s">
        <v>120</v>
      </c>
      <c r="C84" s="25" t="s">
        <v>121</v>
      </c>
      <c r="D84" s="25" t="s">
        <v>80</v>
      </c>
      <c r="E84" s="28">
        <v>8986</v>
      </c>
      <c r="F84" s="26">
        <v>969.40967999999998</v>
      </c>
      <c r="G84" s="27">
        <v>0.305283125319461</v>
      </c>
      <c r="H84" s="29"/>
    </row>
    <row r="85" spans="2:8" x14ac:dyDescent="0.2">
      <c r="B85" s="25" t="s">
        <v>270</v>
      </c>
      <c r="C85" s="25" t="s">
        <v>271</v>
      </c>
      <c r="D85" s="25" t="s">
        <v>272</v>
      </c>
      <c r="E85" s="28">
        <v>560324</v>
      </c>
      <c r="F85" s="26">
        <v>955.63258199999996</v>
      </c>
      <c r="G85" s="27">
        <v>0.30094448952693198</v>
      </c>
      <c r="H85" s="29"/>
    </row>
    <row r="86" spans="2:8" x14ac:dyDescent="0.2">
      <c r="B86" s="25" t="s">
        <v>1346</v>
      </c>
      <c r="C86" s="25" t="s">
        <v>1347</v>
      </c>
      <c r="D86" s="25" t="s">
        <v>77</v>
      </c>
      <c r="E86" s="28">
        <v>312963</v>
      </c>
      <c r="F86" s="26">
        <v>927.77881349999996</v>
      </c>
      <c r="G86" s="27">
        <v>0.292172877611931</v>
      </c>
      <c r="H86" s="29"/>
    </row>
    <row r="87" spans="2:8" x14ac:dyDescent="0.2">
      <c r="B87" s="25" t="s">
        <v>939</v>
      </c>
      <c r="C87" s="25" t="s">
        <v>940</v>
      </c>
      <c r="D87" s="25" t="s">
        <v>33</v>
      </c>
      <c r="E87" s="28">
        <v>172718</v>
      </c>
      <c r="F87" s="26">
        <v>923.43678699999998</v>
      </c>
      <c r="G87" s="27">
        <v>0.29080550172587699</v>
      </c>
      <c r="H87" s="29"/>
    </row>
    <row r="88" spans="2:8" x14ac:dyDescent="0.2">
      <c r="B88" s="25" t="s">
        <v>1348</v>
      </c>
      <c r="C88" s="25" t="s">
        <v>1349</v>
      </c>
      <c r="D88" s="25" t="s">
        <v>96</v>
      </c>
      <c r="E88" s="28">
        <v>108715</v>
      </c>
      <c r="F88" s="26">
        <v>889.83227499999998</v>
      </c>
      <c r="G88" s="27">
        <v>0.28022288566597198</v>
      </c>
      <c r="H88" s="29"/>
    </row>
    <row r="89" spans="2:8" x14ac:dyDescent="0.2">
      <c r="B89" s="25" t="s">
        <v>794</v>
      </c>
      <c r="C89" s="25" t="s">
        <v>795</v>
      </c>
      <c r="D89" s="25" t="s">
        <v>77</v>
      </c>
      <c r="E89" s="28">
        <v>193185</v>
      </c>
      <c r="F89" s="26">
        <v>879.86108249999995</v>
      </c>
      <c r="G89" s="27">
        <v>0.27708279239852901</v>
      </c>
      <c r="H89" s="29"/>
    </row>
    <row r="90" spans="2:8" x14ac:dyDescent="0.2">
      <c r="B90" s="25" t="s">
        <v>1350</v>
      </c>
      <c r="C90" s="25" t="s">
        <v>1351</v>
      </c>
      <c r="D90" s="25" t="s">
        <v>218</v>
      </c>
      <c r="E90" s="28">
        <v>523699</v>
      </c>
      <c r="F90" s="26">
        <v>873.26808249999999</v>
      </c>
      <c r="G90" s="27">
        <v>0.27500654776557698</v>
      </c>
      <c r="H90" s="29"/>
    </row>
    <row r="91" spans="2:8" x14ac:dyDescent="0.2">
      <c r="B91" s="25" t="s">
        <v>97</v>
      </c>
      <c r="C91" s="25" t="s">
        <v>98</v>
      </c>
      <c r="D91" s="25" t="s">
        <v>88</v>
      </c>
      <c r="E91" s="28">
        <v>107417</v>
      </c>
      <c r="F91" s="26">
        <v>844.29762000000005</v>
      </c>
      <c r="G91" s="27">
        <v>0.26588327045938198</v>
      </c>
      <c r="H91" s="29"/>
    </row>
    <row r="92" spans="2:8" x14ac:dyDescent="0.2">
      <c r="B92" s="25" t="s">
        <v>979</v>
      </c>
      <c r="C92" s="25" t="s">
        <v>980</v>
      </c>
      <c r="D92" s="25" t="s">
        <v>80</v>
      </c>
      <c r="E92" s="28">
        <v>159425</v>
      </c>
      <c r="F92" s="26">
        <v>823.98811250000006</v>
      </c>
      <c r="G92" s="27">
        <v>0.25948747098345798</v>
      </c>
      <c r="H92" s="29"/>
    </row>
    <row r="93" spans="2:8" x14ac:dyDescent="0.2">
      <c r="B93" s="25" t="s">
        <v>307</v>
      </c>
      <c r="C93" s="25" t="s">
        <v>308</v>
      </c>
      <c r="D93" s="25" t="s">
        <v>80</v>
      </c>
      <c r="E93" s="28">
        <v>272989</v>
      </c>
      <c r="F93" s="26">
        <v>816.23711000000003</v>
      </c>
      <c r="G93" s="27">
        <v>0.257046552230142</v>
      </c>
      <c r="H93" s="29"/>
    </row>
    <row r="94" spans="2:8" x14ac:dyDescent="0.2">
      <c r="B94" s="25" t="s">
        <v>977</v>
      </c>
      <c r="C94" s="25" t="s">
        <v>978</v>
      </c>
      <c r="D94" s="25" t="s">
        <v>77</v>
      </c>
      <c r="E94" s="28">
        <v>65864</v>
      </c>
      <c r="F94" s="26">
        <v>813.48626400000001</v>
      </c>
      <c r="G94" s="27">
        <v>0.25618026537384297</v>
      </c>
      <c r="H94" s="29"/>
    </row>
    <row r="95" spans="2:8" x14ac:dyDescent="0.2">
      <c r="B95" s="25" t="s">
        <v>216</v>
      </c>
      <c r="C95" s="25" t="s">
        <v>217</v>
      </c>
      <c r="D95" s="25" t="s">
        <v>218</v>
      </c>
      <c r="E95" s="28">
        <v>45067</v>
      </c>
      <c r="F95" s="26">
        <v>810.43986099999995</v>
      </c>
      <c r="G95" s="27">
        <v>0.255220902734899</v>
      </c>
      <c r="H95" s="29"/>
    </row>
    <row r="96" spans="2:8" x14ac:dyDescent="0.2">
      <c r="B96" s="25" t="s">
        <v>1352</v>
      </c>
      <c r="C96" s="25" t="s">
        <v>1353</v>
      </c>
      <c r="D96" s="25" t="s">
        <v>77</v>
      </c>
      <c r="E96" s="28">
        <v>442595</v>
      </c>
      <c r="F96" s="26">
        <v>787.77484049999998</v>
      </c>
      <c r="G96" s="27">
        <v>0.24808331329627301</v>
      </c>
      <c r="H96" s="29"/>
    </row>
    <row r="97" spans="2:8" x14ac:dyDescent="0.2">
      <c r="B97" s="25" t="s">
        <v>1235</v>
      </c>
      <c r="C97" s="25" t="s">
        <v>1236</v>
      </c>
      <c r="D97" s="25" t="s">
        <v>234</v>
      </c>
      <c r="E97" s="28">
        <v>285430</v>
      </c>
      <c r="F97" s="26">
        <v>772.08815000000004</v>
      </c>
      <c r="G97" s="27">
        <v>0.24314331527422001</v>
      </c>
      <c r="H97" s="29"/>
    </row>
    <row r="98" spans="2:8" x14ac:dyDescent="0.2">
      <c r="B98" s="25" t="s">
        <v>770</v>
      </c>
      <c r="C98" s="25" t="s">
        <v>771</v>
      </c>
      <c r="D98" s="25" t="s">
        <v>42</v>
      </c>
      <c r="E98" s="28">
        <v>588806</v>
      </c>
      <c r="F98" s="26">
        <v>766.86093440000002</v>
      </c>
      <c r="G98" s="27">
        <v>0.24149717871502399</v>
      </c>
      <c r="H98" s="29"/>
    </row>
    <row r="99" spans="2:8" x14ac:dyDescent="0.2">
      <c r="B99" s="25" t="s">
        <v>1150</v>
      </c>
      <c r="C99" s="25" t="s">
        <v>1151</v>
      </c>
      <c r="D99" s="25" t="s">
        <v>96</v>
      </c>
      <c r="E99" s="28">
        <v>45512</v>
      </c>
      <c r="F99" s="26">
        <v>737.02132800000004</v>
      </c>
      <c r="G99" s="27">
        <v>0.232100193634274</v>
      </c>
      <c r="H99" s="29"/>
    </row>
    <row r="100" spans="2:8" x14ac:dyDescent="0.2">
      <c r="B100" s="25" t="s">
        <v>1208</v>
      </c>
      <c r="C100" s="25" t="s">
        <v>1209</v>
      </c>
      <c r="D100" s="25" t="s">
        <v>39</v>
      </c>
      <c r="E100" s="28">
        <v>190238</v>
      </c>
      <c r="F100" s="26">
        <v>734.88939400000004</v>
      </c>
      <c r="G100" s="27">
        <v>0.231428812392759</v>
      </c>
      <c r="H100" s="29"/>
    </row>
    <row r="101" spans="2:8" x14ac:dyDescent="0.2">
      <c r="B101" s="25" t="s">
        <v>1342</v>
      </c>
      <c r="C101" s="25" t="s">
        <v>1343</v>
      </c>
      <c r="D101" s="25" t="s">
        <v>1267</v>
      </c>
      <c r="E101" s="28">
        <v>80458</v>
      </c>
      <c r="F101" s="26">
        <v>732.08734200000004</v>
      </c>
      <c r="G101" s="27">
        <v>0.230546399921009</v>
      </c>
      <c r="H101" s="29"/>
    </row>
    <row r="102" spans="2:8" x14ac:dyDescent="0.2">
      <c r="B102" s="25" t="s">
        <v>301</v>
      </c>
      <c r="C102" s="25" t="s">
        <v>302</v>
      </c>
      <c r="D102" s="25" t="s">
        <v>42</v>
      </c>
      <c r="E102" s="28">
        <v>872280</v>
      </c>
      <c r="F102" s="26">
        <v>710.38483199999996</v>
      </c>
      <c r="G102" s="27">
        <v>0.22371192094192899</v>
      </c>
      <c r="H102" s="29"/>
    </row>
    <row r="103" spans="2:8" x14ac:dyDescent="0.2">
      <c r="B103" s="25" t="s">
        <v>854</v>
      </c>
      <c r="C103" s="25" t="s">
        <v>855</v>
      </c>
      <c r="D103" s="25" t="s">
        <v>42</v>
      </c>
      <c r="E103" s="28">
        <v>210902</v>
      </c>
      <c r="F103" s="26">
        <v>685.00969599999996</v>
      </c>
      <c r="G103" s="27">
        <v>0.215720871354425</v>
      </c>
      <c r="H103" s="29"/>
    </row>
    <row r="104" spans="2:8" x14ac:dyDescent="0.2">
      <c r="B104" s="25" t="s">
        <v>1030</v>
      </c>
      <c r="C104" s="25" t="s">
        <v>1031</v>
      </c>
      <c r="D104" s="25" t="s">
        <v>215</v>
      </c>
      <c r="E104" s="28">
        <v>505724</v>
      </c>
      <c r="F104" s="26">
        <v>676.91157399999997</v>
      </c>
      <c r="G104" s="27">
        <v>0.21317063893527</v>
      </c>
      <c r="H104" s="29"/>
    </row>
    <row r="105" spans="2:8" x14ac:dyDescent="0.2">
      <c r="B105" s="25" t="s">
        <v>617</v>
      </c>
      <c r="C105" s="25" t="s">
        <v>618</v>
      </c>
      <c r="D105" s="25" t="s">
        <v>93</v>
      </c>
      <c r="E105" s="28">
        <v>20441</v>
      </c>
      <c r="F105" s="26">
        <v>674.63476400000002</v>
      </c>
      <c r="G105" s="27">
        <v>0.21245363384763899</v>
      </c>
      <c r="H105" s="29"/>
    </row>
    <row r="106" spans="2:8" x14ac:dyDescent="0.2">
      <c r="B106" s="25" t="s">
        <v>1354</v>
      </c>
      <c r="C106" s="25" t="s">
        <v>1355</v>
      </c>
      <c r="D106" s="25" t="s">
        <v>71</v>
      </c>
      <c r="E106" s="28">
        <v>77335</v>
      </c>
      <c r="F106" s="26">
        <v>658.54619249999996</v>
      </c>
      <c r="G106" s="27">
        <v>0.207387076858601</v>
      </c>
      <c r="H106" s="29"/>
    </row>
    <row r="107" spans="2:8" x14ac:dyDescent="0.2">
      <c r="B107" s="25" t="s">
        <v>1356</v>
      </c>
      <c r="C107" s="25" t="s">
        <v>1357</v>
      </c>
      <c r="D107" s="25" t="s">
        <v>60</v>
      </c>
      <c r="E107" s="28">
        <v>8406</v>
      </c>
      <c r="F107" s="26">
        <v>655.41582000000005</v>
      </c>
      <c r="G107" s="27">
        <v>0.206401270836719</v>
      </c>
      <c r="H107" s="29"/>
    </row>
    <row r="108" spans="2:8" x14ac:dyDescent="0.2">
      <c r="B108" s="25" t="s">
        <v>1358</v>
      </c>
      <c r="C108" s="25" t="s">
        <v>1359</v>
      </c>
      <c r="D108" s="25" t="s">
        <v>202</v>
      </c>
      <c r="E108" s="28">
        <v>303102</v>
      </c>
      <c r="F108" s="26">
        <v>622.45026719999998</v>
      </c>
      <c r="G108" s="27">
        <v>0.19601987358610801</v>
      </c>
      <c r="H108" s="29"/>
    </row>
    <row r="109" spans="2:8" x14ac:dyDescent="0.2">
      <c r="B109" s="25" t="s">
        <v>891</v>
      </c>
      <c r="C109" s="25" t="s">
        <v>892</v>
      </c>
      <c r="D109" s="25" t="s">
        <v>60</v>
      </c>
      <c r="E109" s="28">
        <v>75895</v>
      </c>
      <c r="F109" s="26">
        <v>596.57264750000002</v>
      </c>
      <c r="G109" s="27">
        <v>0.18787058357917899</v>
      </c>
      <c r="H109" s="29"/>
    </row>
    <row r="110" spans="2:8" x14ac:dyDescent="0.2">
      <c r="B110" s="25" t="s">
        <v>329</v>
      </c>
      <c r="C110" s="25" t="s">
        <v>330</v>
      </c>
      <c r="D110" s="25" t="s">
        <v>283</v>
      </c>
      <c r="E110" s="28">
        <v>21822</v>
      </c>
      <c r="F110" s="26">
        <v>592.51094399999999</v>
      </c>
      <c r="G110" s="27">
        <v>0.186591486037466</v>
      </c>
      <c r="H110" s="29"/>
    </row>
    <row r="111" spans="2:8" x14ac:dyDescent="0.2">
      <c r="B111" s="25" t="s">
        <v>1095</v>
      </c>
      <c r="C111" s="25" t="s">
        <v>1096</v>
      </c>
      <c r="D111" s="25" t="s">
        <v>80</v>
      </c>
      <c r="E111" s="28">
        <v>44973</v>
      </c>
      <c r="F111" s="26">
        <v>572.05655999999999</v>
      </c>
      <c r="G111" s="27">
        <v>0.180150062557968</v>
      </c>
      <c r="H111" s="29"/>
    </row>
    <row r="112" spans="2:8" x14ac:dyDescent="0.2">
      <c r="B112" s="25" t="s">
        <v>1286</v>
      </c>
      <c r="C112" s="25" t="s">
        <v>1287</v>
      </c>
      <c r="D112" s="25" t="s">
        <v>27</v>
      </c>
      <c r="E112" s="28">
        <v>493446</v>
      </c>
      <c r="F112" s="26">
        <v>559.46907480000004</v>
      </c>
      <c r="G112" s="27">
        <v>0.176186055491556</v>
      </c>
      <c r="H112" s="29"/>
    </row>
    <row r="113" spans="2:8" x14ac:dyDescent="0.2">
      <c r="B113" s="25" t="s">
        <v>299</v>
      </c>
      <c r="C113" s="25" t="s">
        <v>300</v>
      </c>
      <c r="D113" s="25" t="s">
        <v>42</v>
      </c>
      <c r="E113" s="28">
        <v>173694</v>
      </c>
      <c r="F113" s="26">
        <v>551.304756</v>
      </c>
      <c r="G113" s="27">
        <v>0.17361497660634301</v>
      </c>
      <c r="H113" s="29"/>
    </row>
    <row r="114" spans="2:8" x14ac:dyDescent="0.2">
      <c r="B114" s="25" t="s">
        <v>1360</v>
      </c>
      <c r="C114" s="25" t="s">
        <v>1361</v>
      </c>
      <c r="D114" s="25" t="s">
        <v>39</v>
      </c>
      <c r="E114" s="28">
        <v>403826</v>
      </c>
      <c r="F114" s="26">
        <v>550.61675100000002</v>
      </c>
      <c r="G114" s="27">
        <v>0.17339831246426901</v>
      </c>
      <c r="H114" s="29"/>
    </row>
    <row r="115" spans="2:8" x14ac:dyDescent="0.2">
      <c r="B115" s="25" t="s">
        <v>746</v>
      </c>
      <c r="C115" s="25" t="s">
        <v>747</v>
      </c>
      <c r="D115" s="25" t="s">
        <v>93</v>
      </c>
      <c r="E115" s="28">
        <v>17399</v>
      </c>
      <c r="F115" s="26">
        <v>545.75443299999995</v>
      </c>
      <c r="G115" s="27">
        <v>0.17186708818834001</v>
      </c>
      <c r="H115" s="29"/>
    </row>
    <row r="116" spans="2:8" x14ac:dyDescent="0.2">
      <c r="B116" s="25" t="s">
        <v>213</v>
      </c>
      <c r="C116" s="25" t="s">
        <v>214</v>
      </c>
      <c r="D116" s="25" t="s">
        <v>215</v>
      </c>
      <c r="E116" s="28">
        <v>141560</v>
      </c>
      <c r="F116" s="26">
        <v>456.88490000000002</v>
      </c>
      <c r="G116" s="27">
        <v>0.143880603898312</v>
      </c>
      <c r="H116" s="29"/>
    </row>
    <row r="117" spans="2:8" x14ac:dyDescent="0.2">
      <c r="B117" s="25" t="s">
        <v>1362</v>
      </c>
      <c r="C117" s="25" t="s">
        <v>1363</v>
      </c>
      <c r="D117" s="25" t="s">
        <v>234</v>
      </c>
      <c r="E117" s="28">
        <v>162581</v>
      </c>
      <c r="F117" s="26">
        <v>455.63325250000003</v>
      </c>
      <c r="G117" s="27">
        <v>0.14348643942019601</v>
      </c>
      <c r="H117" s="29"/>
    </row>
    <row r="118" spans="2:8" x14ac:dyDescent="0.2">
      <c r="B118" s="25" t="s">
        <v>971</v>
      </c>
      <c r="C118" s="25" t="s">
        <v>972</v>
      </c>
      <c r="D118" s="25" t="s">
        <v>323</v>
      </c>
      <c r="E118" s="28">
        <v>29717</v>
      </c>
      <c r="F118" s="26">
        <v>454.61066599999998</v>
      </c>
      <c r="G118" s="27">
        <v>0.14316441003564301</v>
      </c>
      <c r="H118" s="29"/>
    </row>
    <row r="119" spans="2:8" x14ac:dyDescent="0.2">
      <c r="B119" s="25" t="s">
        <v>1364</v>
      </c>
      <c r="C119" s="25" t="s">
        <v>1365</v>
      </c>
      <c r="D119" s="25" t="s">
        <v>42</v>
      </c>
      <c r="E119" s="28">
        <v>132362</v>
      </c>
      <c r="F119" s="26">
        <v>435.47098</v>
      </c>
      <c r="G119" s="27">
        <v>0.13713700667846501</v>
      </c>
      <c r="H119" s="29"/>
    </row>
    <row r="120" spans="2:8" x14ac:dyDescent="0.2">
      <c r="B120" s="25" t="s">
        <v>222</v>
      </c>
      <c r="C120" s="25" t="s">
        <v>223</v>
      </c>
      <c r="D120" s="25" t="s">
        <v>80</v>
      </c>
      <c r="E120" s="28">
        <v>42973</v>
      </c>
      <c r="F120" s="26">
        <v>422.29567100000003</v>
      </c>
      <c r="G120" s="27">
        <v>0.13298788418510399</v>
      </c>
      <c r="H120" s="29"/>
    </row>
    <row r="121" spans="2:8" x14ac:dyDescent="0.2">
      <c r="B121" s="25" t="s">
        <v>91</v>
      </c>
      <c r="C121" s="25" t="s">
        <v>92</v>
      </c>
      <c r="D121" s="25" t="s">
        <v>93</v>
      </c>
      <c r="E121" s="28">
        <v>13425</v>
      </c>
      <c r="F121" s="26">
        <v>415.101</v>
      </c>
      <c r="G121" s="27">
        <v>0.130722163413134</v>
      </c>
      <c r="H121" s="29"/>
    </row>
    <row r="122" spans="2:8" x14ac:dyDescent="0.2">
      <c r="B122" s="25" t="s">
        <v>710</v>
      </c>
      <c r="C122" s="25" t="s">
        <v>711</v>
      </c>
      <c r="D122" s="25" t="s">
        <v>80</v>
      </c>
      <c r="E122" s="28">
        <v>147433</v>
      </c>
      <c r="F122" s="26">
        <v>390.69745</v>
      </c>
      <c r="G122" s="27">
        <v>0.123037082310075</v>
      </c>
      <c r="H122" s="29"/>
    </row>
    <row r="123" spans="2:8" x14ac:dyDescent="0.2">
      <c r="B123" s="25" t="s">
        <v>1366</v>
      </c>
      <c r="C123" s="25" t="s">
        <v>1367</v>
      </c>
      <c r="D123" s="25" t="s">
        <v>107</v>
      </c>
      <c r="E123" s="28">
        <v>60496</v>
      </c>
      <c r="F123" s="26">
        <v>357.38011999999998</v>
      </c>
      <c r="G123" s="27">
        <v>0.11254490460694</v>
      </c>
      <c r="H123" s="29"/>
    </row>
    <row r="124" spans="2:8" x14ac:dyDescent="0.2">
      <c r="B124" s="25" t="s">
        <v>1368</v>
      </c>
      <c r="C124" s="25" t="s">
        <v>1369</v>
      </c>
      <c r="D124" s="25" t="s">
        <v>215</v>
      </c>
      <c r="E124" s="28">
        <v>222822</v>
      </c>
      <c r="F124" s="26">
        <v>346.62190320000002</v>
      </c>
      <c r="G124" s="27">
        <v>0.109156964383805</v>
      </c>
      <c r="H124" s="29"/>
    </row>
    <row r="125" spans="2:8" x14ac:dyDescent="0.2">
      <c r="B125" s="25" t="s">
        <v>901</v>
      </c>
      <c r="C125" s="25" t="s">
        <v>902</v>
      </c>
      <c r="D125" s="25" t="s">
        <v>96</v>
      </c>
      <c r="E125" s="28">
        <v>10329</v>
      </c>
      <c r="F125" s="26">
        <v>338.72922599999998</v>
      </c>
      <c r="G125" s="27">
        <v>0.106671429926635</v>
      </c>
      <c r="H125" s="29"/>
    </row>
    <row r="126" spans="2:8" x14ac:dyDescent="0.2">
      <c r="B126" s="25" t="s">
        <v>335</v>
      </c>
      <c r="C126" s="25" t="s">
        <v>336</v>
      </c>
      <c r="D126" s="25" t="s">
        <v>47</v>
      </c>
      <c r="E126" s="28">
        <v>109710</v>
      </c>
      <c r="F126" s="26">
        <v>332.64071999999999</v>
      </c>
      <c r="G126" s="27">
        <v>0.10475405878979401</v>
      </c>
      <c r="H126" s="29"/>
    </row>
    <row r="127" spans="2:8" x14ac:dyDescent="0.2">
      <c r="B127" s="25" t="s">
        <v>1370</v>
      </c>
      <c r="C127" s="25" t="s">
        <v>1371</v>
      </c>
      <c r="D127" s="25" t="s">
        <v>707</v>
      </c>
      <c r="E127" s="28">
        <v>64824</v>
      </c>
      <c r="F127" s="26">
        <v>298.44969600000002</v>
      </c>
      <c r="G127" s="27">
        <v>9.3986740410435199E-2</v>
      </c>
      <c r="H127" s="29"/>
    </row>
    <row r="128" spans="2:8" x14ac:dyDescent="0.2">
      <c r="B128" s="25" t="s">
        <v>899</v>
      </c>
      <c r="C128" s="25" t="s">
        <v>900</v>
      </c>
      <c r="D128" s="25" t="s">
        <v>272</v>
      </c>
      <c r="E128" s="28">
        <v>21041</v>
      </c>
      <c r="F128" s="26">
        <v>290.386841</v>
      </c>
      <c r="G128" s="27">
        <v>9.1447614152280199E-2</v>
      </c>
      <c r="H128" s="29"/>
    </row>
    <row r="129" spans="2:9" x14ac:dyDescent="0.2">
      <c r="B129" s="25" t="s">
        <v>317</v>
      </c>
      <c r="C129" s="25" t="s">
        <v>318</v>
      </c>
      <c r="D129" s="25" t="s">
        <v>71</v>
      </c>
      <c r="E129" s="28">
        <v>16082</v>
      </c>
      <c r="F129" s="26">
        <v>281.29026199999998</v>
      </c>
      <c r="G129" s="27">
        <v>8.8582951126803297E-2</v>
      </c>
      <c r="H129" s="29"/>
    </row>
    <row r="130" spans="2:9" x14ac:dyDescent="0.2">
      <c r="B130" s="25" t="s">
        <v>1372</v>
      </c>
      <c r="C130" s="25" t="s">
        <v>1373</v>
      </c>
      <c r="D130" s="25" t="s">
        <v>96</v>
      </c>
      <c r="E130" s="28">
        <v>86592</v>
      </c>
      <c r="F130" s="26">
        <v>279.08601599999997</v>
      </c>
      <c r="G130" s="27">
        <v>8.7888797641712396E-2</v>
      </c>
      <c r="H130" s="29"/>
    </row>
    <row r="131" spans="2:9" x14ac:dyDescent="0.2">
      <c r="B131" s="25" t="s">
        <v>191</v>
      </c>
      <c r="C131" s="25" t="s">
        <v>192</v>
      </c>
      <c r="D131" s="25" t="s">
        <v>42</v>
      </c>
      <c r="E131" s="28">
        <v>52940</v>
      </c>
      <c r="F131" s="26">
        <v>220.75980000000001</v>
      </c>
      <c r="G131" s="27">
        <v>6.95209085274444E-2</v>
      </c>
      <c r="H131" s="29"/>
    </row>
    <row r="132" spans="2:9" x14ac:dyDescent="0.2">
      <c r="B132" s="25" t="s">
        <v>1374</v>
      </c>
      <c r="C132" s="25" t="s">
        <v>1375</v>
      </c>
      <c r="D132" s="25" t="s">
        <v>42</v>
      </c>
      <c r="E132" s="28">
        <v>280457</v>
      </c>
      <c r="F132" s="26">
        <v>193.31901010000001</v>
      </c>
      <c r="G132" s="27">
        <v>6.08793503970297E-2</v>
      </c>
      <c r="H132" s="29"/>
    </row>
    <row r="133" spans="2:9" x14ac:dyDescent="0.2">
      <c r="B133" s="25" t="s">
        <v>1376</v>
      </c>
      <c r="C133" s="25" t="s">
        <v>1377</v>
      </c>
      <c r="D133" s="25" t="s">
        <v>96</v>
      </c>
      <c r="E133" s="28">
        <v>67881</v>
      </c>
      <c r="F133" s="26">
        <v>191.152896</v>
      </c>
      <c r="G133" s="27">
        <v>6.01972052772837E-2</v>
      </c>
      <c r="H133" s="29"/>
    </row>
    <row r="134" spans="2:9" x14ac:dyDescent="0.2">
      <c r="B134" s="25" t="s">
        <v>1083</v>
      </c>
      <c r="C134" s="25" t="s">
        <v>1084</v>
      </c>
      <c r="D134" s="25" t="s">
        <v>88</v>
      </c>
      <c r="E134" s="28">
        <v>18215</v>
      </c>
      <c r="F134" s="26">
        <v>185.70192499999999</v>
      </c>
      <c r="G134" s="27">
        <v>5.8480604445625299E-2</v>
      </c>
      <c r="H134" s="29"/>
    </row>
    <row r="135" spans="2:9" x14ac:dyDescent="0.2">
      <c r="B135" s="25" t="s">
        <v>1378</v>
      </c>
      <c r="C135" s="25" t="s">
        <v>1379</v>
      </c>
      <c r="D135" s="25" t="s">
        <v>234</v>
      </c>
      <c r="E135" s="28">
        <v>136204</v>
      </c>
      <c r="F135" s="26">
        <v>177.84156279999999</v>
      </c>
      <c r="G135" s="27">
        <v>5.6005246515880902E-2</v>
      </c>
      <c r="H135" s="29"/>
    </row>
    <row r="136" spans="2:9" x14ac:dyDescent="0.2">
      <c r="B136" s="25" t="s">
        <v>941</v>
      </c>
      <c r="C136" s="25" t="s">
        <v>942</v>
      </c>
      <c r="D136" s="25" t="s">
        <v>96</v>
      </c>
      <c r="E136" s="28">
        <v>20650</v>
      </c>
      <c r="F136" s="26">
        <v>174.81257500000001</v>
      </c>
      <c r="G136" s="27">
        <v>5.5051368211159898E-2</v>
      </c>
      <c r="H136" s="29"/>
    </row>
    <row r="137" spans="2:9" x14ac:dyDescent="0.2">
      <c r="B137" s="25" t="s">
        <v>1380</v>
      </c>
      <c r="C137" s="25" t="s">
        <v>1381</v>
      </c>
      <c r="D137" s="25" t="s">
        <v>288</v>
      </c>
      <c r="E137" s="28">
        <v>7674</v>
      </c>
      <c r="F137" s="26">
        <v>158.63692800000001</v>
      </c>
      <c r="G137" s="27">
        <v>4.9957389708465E-2</v>
      </c>
      <c r="H137" s="29"/>
    </row>
    <row r="138" spans="2:9" x14ac:dyDescent="0.2">
      <c r="B138" s="25" t="s">
        <v>1013</v>
      </c>
      <c r="C138" s="25" t="s">
        <v>1014</v>
      </c>
      <c r="D138" s="25" t="s">
        <v>1015</v>
      </c>
      <c r="E138" s="28">
        <v>11396</v>
      </c>
      <c r="F138" s="26">
        <v>141.61809199999999</v>
      </c>
      <c r="G138" s="27">
        <v>4.45978770580659E-2</v>
      </c>
      <c r="H138" s="29"/>
    </row>
    <row r="139" spans="2:9" x14ac:dyDescent="0.2">
      <c r="B139" s="25" t="s">
        <v>1382</v>
      </c>
      <c r="C139" s="25" t="s">
        <v>1383</v>
      </c>
      <c r="D139" s="25" t="s">
        <v>33</v>
      </c>
      <c r="E139" s="28">
        <v>161252</v>
      </c>
      <c r="F139" s="26">
        <v>120.6326212</v>
      </c>
      <c r="G139" s="27">
        <v>3.7989205570357697E-2</v>
      </c>
      <c r="H139" s="29"/>
    </row>
    <row r="140" spans="2:9" x14ac:dyDescent="0.2">
      <c r="B140" s="25" t="s">
        <v>1054</v>
      </c>
      <c r="C140" s="25" t="s">
        <v>1055</v>
      </c>
      <c r="D140" s="25" t="s">
        <v>215</v>
      </c>
      <c r="E140" s="28">
        <v>20826</v>
      </c>
      <c r="F140" s="26">
        <v>116.49023099999999</v>
      </c>
      <c r="G140" s="27">
        <v>3.6684698453667203E-2</v>
      </c>
      <c r="H140" s="29"/>
    </row>
    <row r="141" spans="2:9" x14ac:dyDescent="0.2">
      <c r="B141" s="25" t="s">
        <v>889</v>
      </c>
      <c r="C141" s="25" t="s">
        <v>890</v>
      </c>
      <c r="D141" s="25" t="s">
        <v>96</v>
      </c>
      <c r="E141" s="28">
        <v>418</v>
      </c>
      <c r="F141" s="26">
        <v>89.242999999999995</v>
      </c>
      <c r="G141" s="27">
        <v>2.8104095218942599E-2</v>
      </c>
      <c r="H141" s="29"/>
    </row>
    <row r="142" spans="2:9" x14ac:dyDescent="0.2">
      <c r="B142" s="25" t="s">
        <v>1384</v>
      </c>
      <c r="C142" s="25" t="s">
        <v>1385</v>
      </c>
      <c r="D142" s="25" t="s">
        <v>96</v>
      </c>
      <c r="E142" s="28">
        <v>9000</v>
      </c>
      <c r="F142" s="26">
        <v>74.290499999999994</v>
      </c>
      <c r="G142" s="27">
        <v>2.33953059160142E-2</v>
      </c>
      <c r="H142" s="29"/>
    </row>
    <row r="143" spans="2:9" x14ac:dyDescent="0.2">
      <c r="B143" s="25" t="s">
        <v>1386</v>
      </c>
      <c r="C143" s="25" t="s">
        <v>1387</v>
      </c>
      <c r="D143" s="25" t="s">
        <v>186</v>
      </c>
      <c r="E143" s="28">
        <v>3597</v>
      </c>
      <c r="F143" s="26">
        <v>19.7852985</v>
      </c>
      <c r="G143" s="27">
        <v>6.2307174005714998E-3</v>
      </c>
      <c r="H143" s="29"/>
    </row>
    <row r="144" spans="2:9" x14ac:dyDescent="0.2">
      <c r="B144" s="24" t="s">
        <v>134</v>
      </c>
      <c r="C144" s="24"/>
      <c r="D144" s="24"/>
      <c r="E144" s="24"/>
      <c r="F144" s="30">
        <f>SUM(F7:F143)</f>
        <v>314499.94480830006</v>
      </c>
      <c r="G144" s="31">
        <f>SUM(G7:G143)</f>
        <v>99.041228950670131</v>
      </c>
      <c r="H144" s="24"/>
      <c r="I144" s="18"/>
    </row>
    <row r="145" spans="2:9" x14ac:dyDescent="0.2">
      <c r="B145" s="24" t="s">
        <v>135</v>
      </c>
      <c r="C145" s="24"/>
      <c r="D145" s="24"/>
      <c r="E145" s="24"/>
      <c r="F145" s="32" t="s">
        <v>136</v>
      </c>
      <c r="G145" s="33" t="s">
        <v>136</v>
      </c>
      <c r="H145" s="24"/>
      <c r="I145" s="18"/>
    </row>
    <row r="146" spans="2:9" x14ac:dyDescent="0.2">
      <c r="B146" s="24" t="s">
        <v>134</v>
      </c>
      <c r="C146" s="24"/>
      <c r="D146" s="24"/>
      <c r="E146" s="24"/>
      <c r="F146" s="34" t="s">
        <v>136</v>
      </c>
      <c r="G146" s="35" t="s">
        <v>136</v>
      </c>
      <c r="H146" s="24"/>
      <c r="I146" s="18"/>
    </row>
    <row r="147" spans="2:9" x14ac:dyDescent="0.2">
      <c r="B147" s="36" t="s">
        <v>137</v>
      </c>
      <c r="C147" s="36"/>
      <c r="D147" s="36"/>
      <c r="E147" s="36"/>
      <c r="F147" s="37">
        <f>F144</f>
        <v>314499.94480830006</v>
      </c>
      <c r="G147" s="38">
        <f>G144</f>
        <v>99.041228950670131</v>
      </c>
      <c r="H147" s="24"/>
      <c r="I147" s="18"/>
    </row>
    <row r="148" spans="2:9" x14ac:dyDescent="0.2">
      <c r="B148" s="24" t="s">
        <v>155</v>
      </c>
      <c r="C148" s="24"/>
      <c r="D148" s="24"/>
      <c r="E148" s="24"/>
      <c r="F148" s="30">
        <v>6848.0074679999998</v>
      </c>
      <c r="G148" s="31">
        <v>2.1565506979897799</v>
      </c>
      <c r="H148" s="29">
        <v>5.163222E-2</v>
      </c>
      <c r="I148" s="19"/>
    </row>
    <row r="149" spans="2:9" x14ac:dyDescent="0.2">
      <c r="B149" s="25"/>
      <c r="C149" s="25"/>
      <c r="D149" s="25"/>
      <c r="E149" s="25"/>
      <c r="F149" s="26"/>
      <c r="G149" s="27"/>
      <c r="H149" s="25"/>
    </row>
    <row r="150" spans="2:9" x14ac:dyDescent="0.2">
      <c r="B150" s="50" t="s">
        <v>158</v>
      </c>
      <c r="C150" s="50"/>
      <c r="D150" s="50"/>
      <c r="E150" s="50"/>
      <c r="F150" s="30">
        <f>F151-(F144+F148)</f>
        <v>-3803.4830281000468</v>
      </c>
      <c r="G150" s="31">
        <f>G151-(G144+G148)</f>
        <v>-1.1977796486599175</v>
      </c>
      <c r="H150" s="24"/>
      <c r="I150" s="18"/>
    </row>
    <row r="151" spans="2:9" x14ac:dyDescent="0.2">
      <c r="B151" s="46" t="s">
        <v>156</v>
      </c>
      <c r="C151" s="46"/>
      <c r="D151" s="46"/>
      <c r="E151" s="46"/>
      <c r="F151" s="47">
        <v>317544.46924820001</v>
      </c>
      <c r="G151" s="48">
        <v>100</v>
      </c>
      <c r="H151" s="49"/>
      <c r="I151" s="18"/>
    </row>
    <row r="153" spans="2:9" x14ac:dyDescent="0.2">
      <c r="B153" s="18" t="s">
        <v>182</v>
      </c>
    </row>
    <row r="154" spans="2:9" x14ac:dyDescent="0.2">
      <c r="B154" s="18"/>
    </row>
    <row r="155" spans="2:9" x14ac:dyDescent="0.2">
      <c r="B155" s="71" t="s">
        <v>1557</v>
      </c>
    </row>
    <row r="156" spans="2:9" x14ac:dyDescent="0.2">
      <c r="B156" s="71" t="s">
        <v>1592</v>
      </c>
    </row>
    <row r="157" spans="2:9" x14ac:dyDescent="0.2">
      <c r="B157" s="71" t="s">
        <v>1593</v>
      </c>
    </row>
    <row r="158" spans="2:9" x14ac:dyDescent="0.2">
      <c r="B158" s="65"/>
    </row>
    <row r="159" spans="2:9" x14ac:dyDescent="0.2">
      <c r="B159" s="72" t="s">
        <v>1559</v>
      </c>
      <c r="C159" s="113" t="s">
        <v>1589</v>
      </c>
      <c r="D159" s="113" t="s">
        <v>1560</v>
      </c>
    </row>
    <row r="160" spans="2:9" x14ac:dyDescent="0.2">
      <c r="B160" s="74" t="s">
        <v>1561</v>
      </c>
      <c r="C160" s="110">
        <v>10.1241</v>
      </c>
      <c r="D160" s="110">
        <v>9.6031999999999993</v>
      </c>
    </row>
    <row r="161" spans="2:6" x14ac:dyDescent="0.2">
      <c r="B161" s="74" t="s">
        <v>1562</v>
      </c>
      <c r="C161" s="111">
        <v>9.9659999999999993</v>
      </c>
      <c r="D161" s="81">
        <v>9.4441000000000006</v>
      </c>
    </row>
    <row r="162" spans="2:6" x14ac:dyDescent="0.2">
      <c r="B162" s="65"/>
    </row>
    <row r="163" spans="2:6" x14ac:dyDescent="0.2">
      <c r="B163" s="65"/>
    </row>
    <row r="164" spans="2:6" x14ac:dyDescent="0.2">
      <c r="B164" s="71" t="s">
        <v>1633</v>
      </c>
    </row>
    <row r="165" spans="2:6" x14ac:dyDescent="0.2">
      <c r="B165" s="71"/>
    </row>
    <row r="166" spans="2:6" x14ac:dyDescent="0.2">
      <c r="B166" s="82" t="s">
        <v>1620</v>
      </c>
    </row>
    <row r="167" spans="2:6" x14ac:dyDescent="0.2">
      <c r="B167" s="83"/>
    </row>
    <row r="168" spans="2:6" x14ac:dyDescent="0.2">
      <c r="B168" s="82" t="s">
        <v>1621</v>
      </c>
    </row>
    <row r="169" spans="2:6" ht="33.75" x14ac:dyDescent="0.2">
      <c r="B169" s="84" t="s">
        <v>1595</v>
      </c>
      <c r="C169" s="85" t="s">
        <v>1596</v>
      </c>
      <c r="D169" s="85" t="s">
        <v>1597</v>
      </c>
      <c r="E169" s="85" t="s">
        <v>1598</v>
      </c>
      <c r="F169" s="85" t="s">
        <v>1599</v>
      </c>
    </row>
    <row r="170" spans="2:6" x14ac:dyDescent="0.2">
      <c r="B170" s="146" t="s">
        <v>145</v>
      </c>
      <c r="C170" s="147"/>
      <c r="D170" s="147"/>
      <c r="E170" s="147"/>
      <c r="F170" s="148"/>
    </row>
    <row r="171" spans="2:6" x14ac:dyDescent="0.2">
      <c r="B171" s="83" t="s">
        <v>1600</v>
      </c>
    </row>
    <row r="172" spans="2:6" x14ac:dyDescent="0.2">
      <c r="B172" s="83" t="s">
        <v>1622</v>
      </c>
    </row>
    <row r="173" spans="2:6" x14ac:dyDescent="0.2">
      <c r="B173" s="83"/>
    </row>
    <row r="174" spans="2:6" x14ac:dyDescent="0.2">
      <c r="B174" s="149" t="s">
        <v>1601</v>
      </c>
      <c r="C174" s="149" t="s">
        <v>1602</v>
      </c>
      <c r="D174" s="149" t="s">
        <v>1603</v>
      </c>
      <c r="E174" s="149" t="s">
        <v>1604</v>
      </c>
      <c r="F174" s="149" t="s">
        <v>1605</v>
      </c>
    </row>
    <row r="175" spans="2:6" ht="9.9499999999999993" customHeight="1" x14ac:dyDescent="0.2">
      <c r="B175" s="150"/>
      <c r="C175" s="150"/>
      <c r="D175" s="150"/>
      <c r="E175" s="150"/>
      <c r="F175" s="150"/>
    </row>
    <row r="176" spans="2:6" ht="9.9499999999999993" customHeight="1" x14ac:dyDescent="0.2">
      <c r="B176" s="146" t="s">
        <v>145</v>
      </c>
      <c r="C176" s="147"/>
      <c r="D176" s="147"/>
      <c r="E176" s="147"/>
      <c r="F176" s="148"/>
    </row>
    <row r="177" spans="2:6" x14ac:dyDescent="0.2">
      <c r="B177" s="83"/>
    </row>
    <row r="178" spans="2:6" x14ac:dyDescent="0.2">
      <c r="B178" s="86" t="s">
        <v>1623</v>
      </c>
      <c r="C178" s="87"/>
      <c r="D178" s="87"/>
      <c r="E178" s="87"/>
      <c r="F178" s="87"/>
    </row>
    <row r="179" spans="2:6" x14ac:dyDescent="0.2">
      <c r="B179" s="88"/>
      <c r="C179" s="87"/>
      <c r="D179" s="87"/>
      <c r="E179" s="87"/>
      <c r="F179" s="87"/>
    </row>
    <row r="180" spans="2:6" ht="33.75" x14ac:dyDescent="0.2">
      <c r="B180" s="84" t="s">
        <v>1595</v>
      </c>
      <c r="C180" s="85" t="s">
        <v>1596</v>
      </c>
      <c r="D180" s="85" t="s">
        <v>1597</v>
      </c>
      <c r="E180" s="85" t="s">
        <v>1598</v>
      </c>
      <c r="F180" s="85" t="s">
        <v>1599</v>
      </c>
    </row>
    <row r="181" spans="2:6" x14ac:dyDescent="0.2">
      <c r="B181" s="146" t="s">
        <v>145</v>
      </c>
      <c r="C181" s="147"/>
      <c r="D181" s="147"/>
      <c r="E181" s="147"/>
      <c r="F181" s="148"/>
    </row>
    <row r="182" spans="2:6" x14ac:dyDescent="0.2">
      <c r="B182" s="114"/>
      <c r="C182" s="115"/>
      <c r="D182" s="115"/>
      <c r="E182" s="115"/>
      <c r="F182" s="115"/>
    </row>
    <row r="183" spans="2:6" x14ac:dyDescent="0.2">
      <c r="B183" s="114" t="s">
        <v>1642</v>
      </c>
      <c r="C183" s="115"/>
      <c r="D183" s="115"/>
      <c r="E183" s="115"/>
      <c r="F183" s="115"/>
    </row>
    <row r="184" spans="2:6" x14ac:dyDescent="0.2">
      <c r="B184" s="87" t="s">
        <v>1624</v>
      </c>
      <c r="C184" s="89"/>
      <c r="D184" s="90"/>
      <c r="E184" s="91"/>
      <c r="F184" s="92"/>
    </row>
    <row r="185" spans="2:6" x14ac:dyDescent="0.2">
      <c r="B185" s="87" t="s">
        <v>1606</v>
      </c>
      <c r="C185" s="89"/>
      <c r="D185" s="90"/>
      <c r="E185" s="91"/>
      <c r="F185" s="92"/>
    </row>
    <row r="186" spans="2:6" x14ac:dyDescent="0.2">
      <c r="B186" s="151" t="s">
        <v>1601</v>
      </c>
      <c r="C186" s="151" t="s">
        <v>1602</v>
      </c>
      <c r="D186" s="151" t="s">
        <v>1603</v>
      </c>
      <c r="E186" s="151" t="s">
        <v>1604</v>
      </c>
      <c r="F186" s="151" t="s">
        <v>1605</v>
      </c>
    </row>
    <row r="187" spans="2:6" ht="9.9499999999999993" customHeight="1" x14ac:dyDescent="0.2">
      <c r="B187" s="152"/>
      <c r="C187" s="152"/>
      <c r="D187" s="152"/>
      <c r="E187" s="152"/>
      <c r="F187" s="152"/>
    </row>
    <row r="188" spans="2:6" ht="9.9499999999999993" customHeight="1" x14ac:dyDescent="0.2">
      <c r="B188" s="133">
        <v>326</v>
      </c>
      <c r="C188" s="133">
        <v>440</v>
      </c>
      <c r="D188" s="134">
        <v>4984.9863708000003</v>
      </c>
      <c r="E188" s="135">
        <v>6683.6537308999996</v>
      </c>
      <c r="F188" s="136">
        <v>-104.62627550000116</v>
      </c>
    </row>
    <row r="189" spans="2:6" x14ac:dyDescent="0.2">
      <c r="B189" s="98"/>
      <c r="C189" s="99"/>
      <c r="D189" s="99"/>
      <c r="E189" s="99"/>
      <c r="F189" s="13"/>
    </row>
    <row r="190" spans="2:6" x14ac:dyDescent="0.2">
      <c r="B190" s="100" t="s">
        <v>1625</v>
      </c>
      <c r="C190" s="101"/>
      <c r="D190" s="101"/>
      <c r="E190" s="102"/>
      <c r="F190" s="13"/>
    </row>
    <row r="191" spans="2:6" x14ac:dyDescent="0.2">
      <c r="B191" s="103"/>
      <c r="C191" s="101"/>
      <c r="D191" s="101"/>
      <c r="E191" s="102"/>
      <c r="F191" s="13"/>
    </row>
    <row r="192" spans="2:6" ht="22.5" x14ac:dyDescent="0.2">
      <c r="B192" s="84" t="s">
        <v>1595</v>
      </c>
      <c r="C192" s="85" t="s">
        <v>1607</v>
      </c>
      <c r="D192" s="85" t="s">
        <v>1608</v>
      </c>
      <c r="E192" s="85" t="s">
        <v>1609</v>
      </c>
      <c r="F192" s="13"/>
    </row>
    <row r="193" spans="2:6" x14ac:dyDescent="0.2">
      <c r="B193" s="146" t="s">
        <v>145</v>
      </c>
      <c r="C193" s="147"/>
      <c r="D193" s="147"/>
      <c r="E193" s="148"/>
      <c r="F193" s="13"/>
    </row>
    <row r="194" spans="2:6" x14ac:dyDescent="0.2">
      <c r="B194" s="88" t="s">
        <v>1610</v>
      </c>
      <c r="C194" s="87"/>
      <c r="D194" s="87"/>
      <c r="E194" s="87"/>
      <c r="F194" s="13"/>
    </row>
    <row r="195" spans="2:6" x14ac:dyDescent="0.2">
      <c r="B195" s="104"/>
      <c r="C195" s="105"/>
      <c r="D195" s="105"/>
      <c r="E195" s="104"/>
      <c r="F195" s="13"/>
    </row>
    <row r="196" spans="2:6" x14ac:dyDescent="0.2">
      <c r="B196" s="104" t="s">
        <v>1626</v>
      </c>
      <c r="C196" s="105"/>
      <c r="D196" s="105"/>
      <c r="E196" s="104"/>
      <c r="F196" s="13"/>
    </row>
    <row r="197" spans="2:6" x14ac:dyDescent="0.2">
      <c r="B197" s="104"/>
      <c r="C197" s="105"/>
      <c r="D197" s="105"/>
      <c r="E197" s="104"/>
      <c r="F197" s="13"/>
    </row>
    <row r="198" spans="2:6" x14ac:dyDescent="0.2">
      <c r="B198" s="149" t="s">
        <v>1611</v>
      </c>
      <c r="C198" s="149" t="s">
        <v>1612</v>
      </c>
      <c r="D198" s="149" t="s">
        <v>1613</v>
      </c>
      <c r="E198" s="104"/>
      <c r="F198" s="13"/>
    </row>
    <row r="199" spans="2:6" x14ac:dyDescent="0.2">
      <c r="B199" s="150"/>
      <c r="C199" s="150"/>
      <c r="D199" s="150"/>
      <c r="E199" s="104"/>
      <c r="F199" s="13"/>
    </row>
    <row r="200" spans="2:6" x14ac:dyDescent="0.2">
      <c r="B200" s="153" t="s">
        <v>145</v>
      </c>
      <c r="C200" s="153"/>
      <c r="D200" s="153"/>
      <c r="E200" s="99"/>
      <c r="F200" s="13"/>
    </row>
    <row r="201" spans="2:6" x14ac:dyDescent="0.2">
      <c r="B201" s="106"/>
      <c r="C201" s="106"/>
      <c r="D201" s="106"/>
      <c r="E201" s="99"/>
      <c r="F201" s="13"/>
    </row>
    <row r="202" spans="2:6" x14ac:dyDescent="0.2">
      <c r="B202" s="100" t="s">
        <v>1627</v>
      </c>
      <c r="C202" s="106"/>
      <c r="D202" s="106"/>
      <c r="E202" s="99"/>
      <c r="F202" s="13"/>
    </row>
    <row r="203" spans="2:6" ht="9.9499999999999993" customHeight="1" x14ac:dyDescent="0.2">
      <c r="B203" s="106"/>
      <c r="C203" s="106"/>
      <c r="D203" s="106"/>
      <c r="E203" s="99"/>
      <c r="F203" s="13"/>
    </row>
    <row r="204" spans="2:6" ht="9.9499999999999993" customHeight="1" x14ac:dyDescent="0.2">
      <c r="B204" s="85" t="s">
        <v>1595</v>
      </c>
      <c r="C204" s="85" t="s">
        <v>1614</v>
      </c>
      <c r="D204" s="85" t="s">
        <v>1615</v>
      </c>
      <c r="E204" s="85" t="s">
        <v>1616</v>
      </c>
      <c r="F204" s="85" t="s">
        <v>1617</v>
      </c>
    </row>
    <row r="205" spans="2:6" x14ac:dyDescent="0.2">
      <c r="B205" s="154" t="s">
        <v>145</v>
      </c>
      <c r="C205" s="154"/>
      <c r="D205" s="154"/>
      <c r="E205" s="154"/>
      <c r="F205" s="154"/>
    </row>
    <row r="206" spans="2:6" x14ac:dyDescent="0.2">
      <c r="B206" s="107" t="s">
        <v>1618</v>
      </c>
      <c r="C206" s="106"/>
      <c r="D206" s="106"/>
      <c r="E206" s="99"/>
      <c r="F206" s="13"/>
    </row>
    <row r="207" spans="2:6" x14ac:dyDescent="0.2">
      <c r="B207" s="106"/>
      <c r="C207" s="106"/>
      <c r="D207" s="106"/>
      <c r="E207" s="99"/>
      <c r="F207" s="13"/>
    </row>
    <row r="208" spans="2:6" x14ac:dyDescent="0.2">
      <c r="B208" s="104" t="s">
        <v>1628</v>
      </c>
      <c r="C208" s="105"/>
      <c r="D208" s="105"/>
      <c r="E208" s="99"/>
      <c r="F208" s="13"/>
    </row>
    <row r="209" spans="2:6" x14ac:dyDescent="0.2">
      <c r="B209" s="104"/>
      <c r="C209" s="105"/>
      <c r="D209" s="105"/>
      <c r="E209" s="99"/>
      <c r="F209" s="13"/>
    </row>
    <row r="210" spans="2:6" x14ac:dyDescent="0.2">
      <c r="B210" s="149" t="s">
        <v>1611</v>
      </c>
      <c r="C210" s="149" t="s">
        <v>1612</v>
      </c>
      <c r="D210" s="149" t="s">
        <v>1613</v>
      </c>
      <c r="E210" s="99"/>
      <c r="F210" s="13"/>
    </row>
    <row r="211" spans="2:6" x14ac:dyDescent="0.2">
      <c r="B211" s="150"/>
      <c r="C211" s="150"/>
      <c r="D211" s="150"/>
      <c r="E211" s="99"/>
      <c r="F211" s="13"/>
    </row>
    <row r="212" spans="2:6" x14ac:dyDescent="0.2">
      <c r="B212" s="153" t="s">
        <v>145</v>
      </c>
      <c r="C212" s="153"/>
      <c r="D212" s="153"/>
      <c r="E212" s="99"/>
      <c r="F212" s="13"/>
    </row>
    <row r="213" spans="2:6" x14ac:dyDescent="0.2">
      <c r="B213" s="71"/>
    </row>
    <row r="214" spans="2:6" x14ac:dyDescent="0.2">
      <c r="B214" s="71" t="s">
        <v>1630</v>
      </c>
    </row>
    <row r="215" spans="2:6" ht="9.9499999999999993" customHeight="1" x14ac:dyDescent="0.2">
      <c r="B215" s="79" t="s">
        <v>1649</v>
      </c>
    </row>
    <row r="216" spans="2:6" ht="9.9499999999999993" customHeight="1" x14ac:dyDescent="0.2">
      <c r="B216" s="71" t="s">
        <v>1631</v>
      </c>
    </row>
    <row r="220" spans="2:6" x14ac:dyDescent="0.2">
      <c r="B220" s="18" t="s">
        <v>183</v>
      </c>
    </row>
    <row r="237" spans="2:2" x14ac:dyDescent="0.2">
      <c r="B237" s="65" t="s">
        <v>1540</v>
      </c>
    </row>
    <row r="238" spans="2:2" x14ac:dyDescent="0.2">
      <c r="B238" s="66" t="s">
        <v>1546</v>
      </c>
    </row>
  </sheetData>
  <mergeCells count="24">
    <mergeCell ref="B205:F205"/>
    <mergeCell ref="B210:B211"/>
    <mergeCell ref="C210:C211"/>
    <mergeCell ref="D210:D211"/>
    <mergeCell ref="B212:D212"/>
    <mergeCell ref="B193:E193"/>
    <mergeCell ref="B198:B199"/>
    <mergeCell ref="C198:C199"/>
    <mergeCell ref="D198:D199"/>
    <mergeCell ref="B200:D200"/>
    <mergeCell ref="B176:F176"/>
    <mergeCell ref="B186:B187"/>
    <mergeCell ref="C186:C187"/>
    <mergeCell ref="D186:D187"/>
    <mergeCell ref="E186:E187"/>
    <mergeCell ref="F186:F187"/>
    <mergeCell ref="B181:F181"/>
    <mergeCell ref="B1:C1"/>
    <mergeCell ref="B170:F170"/>
    <mergeCell ref="B174:B175"/>
    <mergeCell ref="C174:C175"/>
    <mergeCell ref="D174:D175"/>
    <mergeCell ref="E174:E175"/>
    <mergeCell ref="F174:F175"/>
  </mergeCells>
  <conditionalFormatting sqref="G1:G3">
    <cfRule type="cellIs" dxfId="4" priority="3" stopIfTrue="1" operator="between">
      <formula>0.009</formula>
      <formula>-0.009</formula>
    </cfRule>
  </conditionalFormatting>
  <conditionalFormatting sqref="G5:G255">
    <cfRule type="cellIs" dxfId="3" priority="1" stopIfTrue="1" operator="between">
      <formula>0.009</formula>
      <formula>-0.009</formula>
    </cfRule>
  </conditionalFormatting>
  <hyperlinks>
    <hyperlink ref="A2" location="Index!A1" display="-" xr:uid="{6178945D-23B8-4CE4-8676-4171C05D8D3C}"/>
  </hyperlinks>
  <pageMargins left="0.7" right="0.7" top="0.75" bottom="0.75" header="0.3" footer="0.3"/>
  <pageSetup paperSize="9" scale="2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9BDC-B90F-4849-9D3E-0687679E0B93}">
  <dimension ref="A1:I544"/>
  <sheetViews>
    <sheetView view="pageBreakPreview" zoomScale="85" zoomScaleNormal="100" zoomScaleSheetLayoutView="85" workbookViewId="0"/>
  </sheetViews>
  <sheetFormatPr defaultColWidth="9.140625" defaultRowHeight="11.25" x14ac:dyDescent="0.2"/>
  <cols>
    <col min="1" max="1" width="7.140625" style="6" customWidth="1"/>
    <col min="2" max="2" width="70" style="6" bestFit="1" customWidth="1"/>
    <col min="3" max="3" width="20.28515625" style="6" bestFit="1" customWidth="1"/>
    <col min="4" max="4" width="32.140625" style="6" bestFit="1" customWidth="1"/>
    <col min="5" max="5" width="13.85546875" style="6" bestFit="1" customWidth="1"/>
    <col min="6" max="6" width="22.85546875" style="8" bestFit="1" customWidth="1"/>
    <col min="7" max="7" width="12.140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44" t="s">
        <v>23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180</v>
      </c>
      <c r="E4" s="21" t="s">
        <v>0</v>
      </c>
      <c r="F4" s="22" t="s">
        <v>4</v>
      </c>
      <c r="G4" s="23" t="s">
        <v>5</v>
      </c>
      <c r="H4" s="6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61</v>
      </c>
      <c r="C7" s="25" t="s">
        <v>62</v>
      </c>
      <c r="D7" s="25" t="s">
        <v>42</v>
      </c>
      <c r="E7" s="28">
        <v>301700</v>
      </c>
      <c r="F7" s="26">
        <v>3987.5689000000002</v>
      </c>
      <c r="G7" s="27">
        <v>7.1418140785608699</v>
      </c>
      <c r="H7" s="29"/>
    </row>
    <row r="8" spans="1:8" x14ac:dyDescent="0.2">
      <c r="B8" s="25" t="s">
        <v>122</v>
      </c>
      <c r="C8" s="25" t="s">
        <v>123</v>
      </c>
      <c r="D8" s="25" t="s">
        <v>42</v>
      </c>
      <c r="E8" s="28">
        <v>549250</v>
      </c>
      <c r="F8" s="26">
        <v>3892.5347499999998</v>
      </c>
      <c r="G8" s="27">
        <v>6.97160605270982</v>
      </c>
      <c r="H8" s="29"/>
    </row>
    <row r="9" spans="1:8" x14ac:dyDescent="0.2">
      <c r="B9" s="25" t="s">
        <v>108</v>
      </c>
      <c r="C9" s="25" t="s">
        <v>109</v>
      </c>
      <c r="D9" s="25" t="s">
        <v>47</v>
      </c>
      <c r="E9" s="28">
        <v>305000</v>
      </c>
      <c r="F9" s="26">
        <v>3620.35</v>
      </c>
      <c r="G9" s="27">
        <v>6.4841178291158403</v>
      </c>
      <c r="H9" s="29"/>
    </row>
    <row r="10" spans="1:8" x14ac:dyDescent="0.2">
      <c r="B10" s="25" t="s">
        <v>593</v>
      </c>
      <c r="C10" s="25" t="s">
        <v>594</v>
      </c>
      <c r="D10" s="25" t="s">
        <v>112</v>
      </c>
      <c r="E10" s="28">
        <v>22586100</v>
      </c>
      <c r="F10" s="26">
        <v>2924.89995</v>
      </c>
      <c r="G10" s="27">
        <v>5.23855315485382</v>
      </c>
      <c r="H10" s="29"/>
    </row>
    <row r="11" spans="1:8" x14ac:dyDescent="0.2">
      <c r="B11" s="25" t="s">
        <v>56</v>
      </c>
      <c r="C11" s="25" t="s">
        <v>57</v>
      </c>
      <c r="D11" s="25" t="s">
        <v>42</v>
      </c>
      <c r="E11" s="28">
        <v>2268000</v>
      </c>
      <c r="F11" s="26">
        <v>2708.8991999999998</v>
      </c>
      <c r="G11" s="27">
        <v>4.8516915767805999</v>
      </c>
      <c r="H11" s="29"/>
    </row>
    <row r="12" spans="1:8" x14ac:dyDescent="0.2">
      <c r="B12" s="25" t="s">
        <v>31</v>
      </c>
      <c r="C12" s="25" t="s">
        <v>32</v>
      </c>
      <c r="D12" s="25" t="s">
        <v>33</v>
      </c>
      <c r="E12" s="28">
        <v>525000</v>
      </c>
      <c r="F12" s="26">
        <v>2074.8000000000002</v>
      </c>
      <c r="G12" s="27">
        <v>3.7160074776885001</v>
      </c>
      <c r="H12" s="29"/>
    </row>
    <row r="13" spans="1:8" x14ac:dyDescent="0.2">
      <c r="B13" s="25" t="s">
        <v>264</v>
      </c>
      <c r="C13" s="25" t="s">
        <v>265</v>
      </c>
      <c r="D13" s="25" t="s">
        <v>42</v>
      </c>
      <c r="E13" s="28">
        <v>6437700</v>
      </c>
      <c r="F13" s="26">
        <v>1348.6981499999999</v>
      </c>
      <c r="G13" s="27">
        <v>2.4155448286797001</v>
      </c>
      <c r="H13" s="29"/>
    </row>
    <row r="14" spans="1:8" x14ac:dyDescent="0.2">
      <c r="B14" s="25" t="s">
        <v>187</v>
      </c>
      <c r="C14" s="25" t="s">
        <v>188</v>
      </c>
      <c r="D14" s="25" t="s">
        <v>42</v>
      </c>
      <c r="E14" s="28">
        <v>124500</v>
      </c>
      <c r="F14" s="26">
        <v>1194.5775000000001</v>
      </c>
      <c r="G14" s="27">
        <v>2.1395117229026601</v>
      </c>
      <c r="H14" s="29"/>
    </row>
    <row r="15" spans="1:8" x14ac:dyDescent="0.2">
      <c r="B15" s="25" t="s">
        <v>34</v>
      </c>
      <c r="C15" s="25" t="s">
        <v>35</v>
      </c>
      <c r="D15" s="25" t="s">
        <v>36</v>
      </c>
      <c r="E15" s="28">
        <v>528000</v>
      </c>
      <c r="F15" s="26">
        <v>973.10400000000004</v>
      </c>
      <c r="G15" s="27">
        <v>1.74284834228291</v>
      </c>
      <c r="H15" s="29"/>
    </row>
    <row r="16" spans="1:8" x14ac:dyDescent="0.2">
      <c r="B16" s="25" t="s">
        <v>929</v>
      </c>
      <c r="C16" s="25" t="s">
        <v>930</v>
      </c>
      <c r="D16" s="25" t="s">
        <v>77</v>
      </c>
      <c r="E16" s="28">
        <v>447200</v>
      </c>
      <c r="F16" s="26">
        <v>933.17223999999999</v>
      </c>
      <c r="G16" s="27">
        <v>1.6713297772369999</v>
      </c>
      <c r="H16" s="29"/>
    </row>
    <row r="17" spans="2:8" x14ac:dyDescent="0.2">
      <c r="B17" s="25" t="s">
        <v>197</v>
      </c>
      <c r="C17" s="25" t="s">
        <v>198</v>
      </c>
      <c r="D17" s="25" t="s">
        <v>199</v>
      </c>
      <c r="E17" s="28">
        <v>345000</v>
      </c>
      <c r="F17" s="26">
        <v>906.48749999999995</v>
      </c>
      <c r="G17" s="27">
        <v>1.6235368847267899</v>
      </c>
      <c r="H17" s="29"/>
    </row>
    <row r="18" spans="2:8" x14ac:dyDescent="0.2">
      <c r="B18" s="25" t="s">
        <v>239</v>
      </c>
      <c r="C18" s="25" t="s">
        <v>240</v>
      </c>
      <c r="D18" s="25" t="s">
        <v>241</v>
      </c>
      <c r="E18" s="28">
        <v>30282</v>
      </c>
      <c r="F18" s="26">
        <v>879.20758799999999</v>
      </c>
      <c r="G18" s="27">
        <v>1.57467802749589</v>
      </c>
      <c r="H18" s="29"/>
    </row>
    <row r="19" spans="2:8" x14ac:dyDescent="0.2">
      <c r="B19" s="25" t="s">
        <v>40</v>
      </c>
      <c r="C19" s="25" t="s">
        <v>41</v>
      </c>
      <c r="D19" s="25" t="s">
        <v>42</v>
      </c>
      <c r="E19" s="28">
        <v>55625</v>
      </c>
      <c r="F19" s="26">
        <v>681.96249999999998</v>
      </c>
      <c r="G19" s="27">
        <v>1.2214082077805799</v>
      </c>
      <c r="H19" s="29"/>
    </row>
    <row r="20" spans="2:8" x14ac:dyDescent="0.2">
      <c r="B20" s="25" t="s">
        <v>585</v>
      </c>
      <c r="C20" s="25" t="s">
        <v>586</v>
      </c>
      <c r="D20" s="25" t="s">
        <v>42</v>
      </c>
      <c r="E20" s="28">
        <v>295425</v>
      </c>
      <c r="F20" s="26">
        <v>681.10233749999998</v>
      </c>
      <c r="G20" s="27">
        <v>1.21986763987908</v>
      </c>
      <c r="H20" s="29"/>
    </row>
    <row r="21" spans="2:8" x14ac:dyDescent="0.2">
      <c r="B21" s="25" t="s">
        <v>645</v>
      </c>
      <c r="C21" s="25" t="s">
        <v>646</v>
      </c>
      <c r="D21" s="25" t="s">
        <v>202</v>
      </c>
      <c r="E21" s="28">
        <v>264625</v>
      </c>
      <c r="F21" s="26">
        <v>661.82712500000002</v>
      </c>
      <c r="G21" s="27">
        <v>1.1853453563895699</v>
      </c>
      <c r="H21" s="29"/>
    </row>
    <row r="22" spans="2:8" x14ac:dyDescent="0.2">
      <c r="B22" s="25" t="s">
        <v>299</v>
      </c>
      <c r="C22" s="25" t="s">
        <v>300</v>
      </c>
      <c r="D22" s="25" t="s">
        <v>42</v>
      </c>
      <c r="E22" s="28">
        <v>192500</v>
      </c>
      <c r="F22" s="26">
        <v>610.995</v>
      </c>
      <c r="G22" s="27">
        <v>1.09430402392051</v>
      </c>
      <c r="H22" s="29"/>
    </row>
    <row r="23" spans="2:8" x14ac:dyDescent="0.2">
      <c r="B23" s="25" t="s">
        <v>305</v>
      </c>
      <c r="C23" s="25" t="s">
        <v>306</v>
      </c>
      <c r="D23" s="25" t="s">
        <v>215</v>
      </c>
      <c r="E23" s="28">
        <v>273350</v>
      </c>
      <c r="F23" s="26">
        <v>557.63400000000001</v>
      </c>
      <c r="G23" s="27">
        <v>0.99873342674636001</v>
      </c>
      <c r="H23" s="29"/>
    </row>
    <row r="24" spans="2:8" x14ac:dyDescent="0.2">
      <c r="B24" s="25" t="s">
        <v>113</v>
      </c>
      <c r="C24" s="25" t="s">
        <v>114</v>
      </c>
      <c r="D24" s="25" t="s">
        <v>115</v>
      </c>
      <c r="E24" s="28">
        <v>681750</v>
      </c>
      <c r="F24" s="26">
        <v>521.81145000000004</v>
      </c>
      <c r="G24" s="27">
        <v>0.93457453737395302</v>
      </c>
      <c r="H24" s="29"/>
    </row>
    <row r="25" spans="2:8" x14ac:dyDescent="0.2">
      <c r="B25" s="25" t="s">
        <v>127</v>
      </c>
      <c r="C25" s="25" t="s">
        <v>128</v>
      </c>
      <c r="D25" s="25" t="s">
        <v>129</v>
      </c>
      <c r="E25" s="28">
        <v>119850</v>
      </c>
      <c r="F25" s="26">
        <v>517.75199999999995</v>
      </c>
      <c r="G25" s="27">
        <v>0.927303982836021</v>
      </c>
      <c r="H25" s="29"/>
    </row>
    <row r="26" spans="2:8" x14ac:dyDescent="0.2">
      <c r="B26" s="25" t="s">
        <v>189</v>
      </c>
      <c r="C26" s="25" t="s">
        <v>190</v>
      </c>
      <c r="D26" s="25" t="s">
        <v>71</v>
      </c>
      <c r="E26" s="28">
        <v>48800</v>
      </c>
      <c r="F26" s="26">
        <v>485.12079999999997</v>
      </c>
      <c r="G26" s="27">
        <v>0.86886086388192896</v>
      </c>
      <c r="H26" s="29"/>
    </row>
    <row r="27" spans="2:8" x14ac:dyDescent="0.2">
      <c r="B27" s="25" t="s">
        <v>1050</v>
      </c>
      <c r="C27" s="25" t="s">
        <v>1051</v>
      </c>
      <c r="D27" s="25" t="s">
        <v>77</v>
      </c>
      <c r="E27" s="28">
        <v>93100</v>
      </c>
      <c r="F27" s="26">
        <v>459.40195</v>
      </c>
      <c r="G27" s="27">
        <v>0.82279789929857206</v>
      </c>
      <c r="H27" s="29"/>
    </row>
    <row r="28" spans="2:8" x14ac:dyDescent="0.2">
      <c r="B28" s="25" t="s">
        <v>309</v>
      </c>
      <c r="C28" s="25" t="s">
        <v>310</v>
      </c>
      <c r="D28" s="25" t="s">
        <v>288</v>
      </c>
      <c r="E28" s="28">
        <v>9625</v>
      </c>
      <c r="F28" s="26">
        <v>428.79374999999999</v>
      </c>
      <c r="G28" s="27">
        <v>0.76797801300659996</v>
      </c>
      <c r="H28" s="29"/>
    </row>
    <row r="29" spans="2:8" x14ac:dyDescent="0.2">
      <c r="B29" s="25" t="s">
        <v>558</v>
      </c>
      <c r="C29" s="25" t="s">
        <v>559</v>
      </c>
      <c r="D29" s="25" t="s">
        <v>96</v>
      </c>
      <c r="E29" s="28">
        <v>8375</v>
      </c>
      <c r="F29" s="26">
        <v>402</v>
      </c>
      <c r="G29" s="27">
        <v>0.71998988144918896</v>
      </c>
      <c r="H29" s="29"/>
    </row>
    <row r="30" spans="2:8" x14ac:dyDescent="0.2">
      <c r="B30" s="25" t="s">
        <v>562</v>
      </c>
      <c r="C30" s="25" t="s">
        <v>563</v>
      </c>
      <c r="D30" s="25" t="s">
        <v>288</v>
      </c>
      <c r="E30" s="28">
        <v>8400</v>
      </c>
      <c r="F30" s="26">
        <v>399.84</v>
      </c>
      <c r="G30" s="27">
        <v>0.71612127910110301</v>
      </c>
      <c r="H30" s="29"/>
    </row>
    <row r="31" spans="2:8" x14ac:dyDescent="0.2">
      <c r="B31" s="25" t="s">
        <v>716</v>
      </c>
      <c r="C31" s="25" t="s">
        <v>717</v>
      </c>
      <c r="D31" s="25" t="s">
        <v>126</v>
      </c>
      <c r="E31" s="28">
        <v>24050</v>
      </c>
      <c r="F31" s="26">
        <v>391.65424999999999</v>
      </c>
      <c r="G31" s="27">
        <v>0.70146044036460398</v>
      </c>
      <c r="H31" s="29"/>
    </row>
    <row r="32" spans="2:8" x14ac:dyDescent="0.2">
      <c r="B32" s="25" t="s">
        <v>52</v>
      </c>
      <c r="C32" s="25" t="s">
        <v>53</v>
      </c>
      <c r="D32" s="25" t="s">
        <v>42</v>
      </c>
      <c r="E32" s="28">
        <v>43400</v>
      </c>
      <c r="F32" s="26">
        <v>391.20760000000001</v>
      </c>
      <c r="G32" s="27">
        <v>0.70066048145776505</v>
      </c>
      <c r="H32" s="29"/>
    </row>
    <row r="33" spans="2:8" x14ac:dyDescent="0.2">
      <c r="B33" s="25" t="s">
        <v>226</v>
      </c>
      <c r="C33" s="25" t="s">
        <v>227</v>
      </c>
      <c r="D33" s="25" t="s">
        <v>71</v>
      </c>
      <c r="E33" s="28">
        <v>30000</v>
      </c>
      <c r="F33" s="26">
        <v>369</v>
      </c>
      <c r="G33" s="27">
        <v>0.66088623446455397</v>
      </c>
      <c r="H33" s="29"/>
    </row>
    <row r="34" spans="2:8" x14ac:dyDescent="0.2">
      <c r="B34" s="25" t="s">
        <v>897</v>
      </c>
      <c r="C34" s="25" t="s">
        <v>898</v>
      </c>
      <c r="D34" s="25" t="s">
        <v>80</v>
      </c>
      <c r="E34" s="28">
        <v>114000</v>
      </c>
      <c r="F34" s="26">
        <v>360.06900000000002</v>
      </c>
      <c r="G34" s="27">
        <v>0.64489063836698501</v>
      </c>
      <c r="H34" s="29"/>
    </row>
    <row r="35" spans="2:8" x14ac:dyDescent="0.2">
      <c r="B35" s="25" t="s">
        <v>273</v>
      </c>
      <c r="C35" s="25" t="s">
        <v>274</v>
      </c>
      <c r="D35" s="25" t="s">
        <v>80</v>
      </c>
      <c r="E35" s="28">
        <v>109200</v>
      </c>
      <c r="F35" s="26">
        <v>355.44600000000003</v>
      </c>
      <c r="G35" s="27">
        <v>0.63661075473031903</v>
      </c>
      <c r="H35" s="29"/>
    </row>
    <row r="36" spans="2:8" x14ac:dyDescent="0.2">
      <c r="B36" s="25" t="s">
        <v>301</v>
      </c>
      <c r="C36" s="25" t="s">
        <v>302</v>
      </c>
      <c r="D36" s="25" t="s">
        <v>42</v>
      </c>
      <c r="E36" s="28">
        <v>426650</v>
      </c>
      <c r="F36" s="26">
        <v>347.46375999999998</v>
      </c>
      <c r="G36" s="27">
        <v>0.62231440639375402</v>
      </c>
      <c r="H36" s="29"/>
    </row>
    <row r="37" spans="2:8" x14ac:dyDescent="0.2">
      <c r="B37" s="25" t="s">
        <v>617</v>
      </c>
      <c r="C37" s="25" t="s">
        <v>618</v>
      </c>
      <c r="D37" s="25" t="s">
        <v>93</v>
      </c>
      <c r="E37" s="28">
        <v>10125</v>
      </c>
      <c r="F37" s="26">
        <v>334.16550000000001</v>
      </c>
      <c r="G37" s="27">
        <v>0.59849696201345504</v>
      </c>
      <c r="H37" s="29"/>
    </row>
    <row r="38" spans="2:8" x14ac:dyDescent="0.2">
      <c r="B38" s="25" t="s">
        <v>110</v>
      </c>
      <c r="C38" s="25" t="s">
        <v>111</v>
      </c>
      <c r="D38" s="25" t="s">
        <v>112</v>
      </c>
      <c r="E38" s="28">
        <v>17100</v>
      </c>
      <c r="F38" s="26">
        <v>300.447</v>
      </c>
      <c r="G38" s="27">
        <v>0.53810646744220003</v>
      </c>
      <c r="H38" s="29"/>
    </row>
    <row r="39" spans="2:8" x14ac:dyDescent="0.2">
      <c r="B39" s="25" t="s">
        <v>72</v>
      </c>
      <c r="C39" s="25" t="s">
        <v>73</v>
      </c>
      <c r="D39" s="25" t="s">
        <v>74</v>
      </c>
      <c r="E39" s="28">
        <v>67500</v>
      </c>
      <c r="F39" s="26">
        <v>286.875</v>
      </c>
      <c r="G39" s="27">
        <v>0.51379874935506498</v>
      </c>
      <c r="H39" s="29"/>
    </row>
    <row r="40" spans="2:8" x14ac:dyDescent="0.2">
      <c r="B40" s="25" t="s">
        <v>862</v>
      </c>
      <c r="C40" s="25" t="s">
        <v>863</v>
      </c>
      <c r="D40" s="25" t="s">
        <v>234</v>
      </c>
      <c r="E40" s="28">
        <v>60175</v>
      </c>
      <c r="F40" s="26">
        <v>246.53697500000001</v>
      </c>
      <c r="G40" s="27">
        <v>0.44155255572908297</v>
      </c>
      <c r="H40" s="29"/>
    </row>
    <row r="41" spans="2:8" x14ac:dyDescent="0.2">
      <c r="B41" s="25" t="s">
        <v>758</v>
      </c>
      <c r="C41" s="25" t="s">
        <v>759</v>
      </c>
      <c r="D41" s="25" t="s">
        <v>288</v>
      </c>
      <c r="E41" s="28">
        <v>17425</v>
      </c>
      <c r="F41" s="26">
        <v>238.79220000000001</v>
      </c>
      <c r="G41" s="27">
        <v>0.427681511863162</v>
      </c>
      <c r="H41" s="29"/>
    </row>
    <row r="42" spans="2:8" x14ac:dyDescent="0.2">
      <c r="B42" s="25" t="s">
        <v>224</v>
      </c>
      <c r="C42" s="25" t="s">
        <v>225</v>
      </c>
      <c r="D42" s="25" t="s">
        <v>83</v>
      </c>
      <c r="E42" s="28">
        <v>24500</v>
      </c>
      <c r="F42" s="26">
        <v>230.74100000000001</v>
      </c>
      <c r="G42" s="27">
        <v>0.41326165481459498</v>
      </c>
      <c r="H42" s="29"/>
    </row>
    <row r="43" spans="2:8" x14ac:dyDescent="0.2">
      <c r="B43" s="25" t="s">
        <v>195</v>
      </c>
      <c r="C43" s="25" t="s">
        <v>196</v>
      </c>
      <c r="D43" s="25" t="s">
        <v>80</v>
      </c>
      <c r="E43" s="28">
        <v>23250</v>
      </c>
      <c r="F43" s="26">
        <v>223.06049999999999</v>
      </c>
      <c r="G43" s="27">
        <v>0.39950572873382301</v>
      </c>
      <c r="H43" s="29"/>
    </row>
    <row r="44" spans="2:8" x14ac:dyDescent="0.2">
      <c r="B44" s="25" t="s">
        <v>94</v>
      </c>
      <c r="C44" s="25" t="s">
        <v>95</v>
      </c>
      <c r="D44" s="25" t="s">
        <v>96</v>
      </c>
      <c r="E44" s="28">
        <v>2400</v>
      </c>
      <c r="F44" s="26">
        <v>222.99600000000001</v>
      </c>
      <c r="G44" s="27">
        <v>0.399390207969262</v>
      </c>
      <c r="H44" s="29"/>
    </row>
    <row r="45" spans="2:8" x14ac:dyDescent="0.2">
      <c r="B45" s="25" t="s">
        <v>321</v>
      </c>
      <c r="C45" s="25" t="s">
        <v>322</v>
      </c>
      <c r="D45" s="25" t="s">
        <v>323</v>
      </c>
      <c r="E45" s="28">
        <v>9000</v>
      </c>
      <c r="F45" s="26">
        <v>222.52500000000001</v>
      </c>
      <c r="G45" s="27">
        <v>0.39854663773502702</v>
      </c>
      <c r="H45" s="29"/>
    </row>
    <row r="46" spans="2:8" x14ac:dyDescent="0.2">
      <c r="B46" s="25" t="s">
        <v>219</v>
      </c>
      <c r="C46" s="25" t="s">
        <v>220</v>
      </c>
      <c r="D46" s="25" t="s">
        <v>221</v>
      </c>
      <c r="E46" s="28">
        <v>52725</v>
      </c>
      <c r="F46" s="26">
        <v>204.73117500000001</v>
      </c>
      <c r="G46" s="27">
        <v>0.36667754830150001</v>
      </c>
      <c r="H46" s="29"/>
    </row>
    <row r="47" spans="2:8" x14ac:dyDescent="0.2">
      <c r="B47" s="25" t="s">
        <v>91</v>
      </c>
      <c r="C47" s="25" t="s">
        <v>92</v>
      </c>
      <c r="D47" s="25" t="s">
        <v>93</v>
      </c>
      <c r="E47" s="28">
        <v>6200</v>
      </c>
      <c r="F47" s="26">
        <v>191.70400000000001</v>
      </c>
      <c r="G47" s="27">
        <v>0.34334562247098299</v>
      </c>
      <c r="H47" s="29"/>
    </row>
    <row r="48" spans="2:8" x14ac:dyDescent="0.2">
      <c r="B48" s="25" t="s">
        <v>774</v>
      </c>
      <c r="C48" s="25" t="s">
        <v>775</v>
      </c>
      <c r="D48" s="25" t="s">
        <v>234</v>
      </c>
      <c r="E48" s="28">
        <v>42500</v>
      </c>
      <c r="F48" s="26">
        <v>190.1875</v>
      </c>
      <c r="G48" s="27">
        <v>0.340629541239098</v>
      </c>
      <c r="H48" s="29"/>
    </row>
    <row r="49" spans="2:8" x14ac:dyDescent="0.2">
      <c r="B49" s="25" t="s">
        <v>193</v>
      </c>
      <c r="C49" s="25" t="s">
        <v>194</v>
      </c>
      <c r="D49" s="25" t="s">
        <v>68</v>
      </c>
      <c r="E49" s="28">
        <v>6400</v>
      </c>
      <c r="F49" s="26">
        <v>188.8</v>
      </c>
      <c r="G49" s="27">
        <v>0.33814450153633502</v>
      </c>
      <c r="H49" s="29"/>
    </row>
    <row r="50" spans="2:8" x14ac:dyDescent="0.2">
      <c r="B50" s="25" t="s">
        <v>639</v>
      </c>
      <c r="C50" s="25" t="s">
        <v>640</v>
      </c>
      <c r="D50" s="25" t="s">
        <v>288</v>
      </c>
      <c r="E50" s="28">
        <v>8400</v>
      </c>
      <c r="F50" s="26">
        <v>183.9684</v>
      </c>
      <c r="G50" s="27">
        <v>0.32949101120994301</v>
      </c>
      <c r="H50" s="29"/>
    </row>
    <row r="51" spans="2:8" x14ac:dyDescent="0.2">
      <c r="B51" s="25" t="s">
        <v>99</v>
      </c>
      <c r="C51" s="25" t="s">
        <v>100</v>
      </c>
      <c r="D51" s="25" t="s">
        <v>77</v>
      </c>
      <c r="E51" s="28">
        <v>31050</v>
      </c>
      <c r="F51" s="26">
        <v>171.753075</v>
      </c>
      <c r="G51" s="27">
        <v>0.30761312464622798</v>
      </c>
      <c r="H51" s="29"/>
    </row>
    <row r="52" spans="2:8" x14ac:dyDescent="0.2">
      <c r="B52" s="25" t="s">
        <v>205</v>
      </c>
      <c r="C52" s="25" t="s">
        <v>206</v>
      </c>
      <c r="D52" s="25" t="s">
        <v>96</v>
      </c>
      <c r="E52" s="28">
        <v>9450</v>
      </c>
      <c r="F52" s="26">
        <v>171.6687</v>
      </c>
      <c r="G52" s="27">
        <v>0.30746200736700602</v>
      </c>
      <c r="H52" s="29"/>
    </row>
    <row r="53" spans="2:8" x14ac:dyDescent="0.2">
      <c r="B53" s="25" t="s">
        <v>203</v>
      </c>
      <c r="C53" s="25" t="s">
        <v>204</v>
      </c>
      <c r="D53" s="25" t="s">
        <v>71</v>
      </c>
      <c r="E53" s="28">
        <v>7875</v>
      </c>
      <c r="F53" s="26">
        <v>161.48474999999999</v>
      </c>
      <c r="G53" s="27">
        <v>0.28922235325460699</v>
      </c>
      <c r="H53" s="29"/>
    </row>
    <row r="54" spans="2:8" x14ac:dyDescent="0.2">
      <c r="B54" s="25" t="s">
        <v>659</v>
      </c>
      <c r="C54" s="25" t="s">
        <v>660</v>
      </c>
      <c r="D54" s="25" t="s">
        <v>83</v>
      </c>
      <c r="E54" s="28">
        <v>46875</v>
      </c>
      <c r="F54" s="26">
        <v>159.8203125</v>
      </c>
      <c r="G54" s="27">
        <v>0.28624131305981898</v>
      </c>
      <c r="H54" s="29"/>
    </row>
    <row r="55" spans="2:8" x14ac:dyDescent="0.2">
      <c r="B55" s="25" t="s">
        <v>191</v>
      </c>
      <c r="C55" s="25" t="s">
        <v>192</v>
      </c>
      <c r="D55" s="25" t="s">
        <v>42</v>
      </c>
      <c r="E55" s="28">
        <v>36000</v>
      </c>
      <c r="F55" s="26">
        <v>150.12</v>
      </c>
      <c r="G55" s="27">
        <v>0.26886786319192102</v>
      </c>
      <c r="H55" s="29"/>
    </row>
    <row r="56" spans="2:8" x14ac:dyDescent="0.2">
      <c r="B56" s="25" t="s">
        <v>211</v>
      </c>
      <c r="C56" s="25" t="s">
        <v>212</v>
      </c>
      <c r="D56" s="25" t="s">
        <v>68</v>
      </c>
      <c r="E56" s="28">
        <v>1250</v>
      </c>
      <c r="F56" s="26">
        <v>149.58750000000001</v>
      </c>
      <c r="G56" s="27">
        <v>0.26791414525194202</v>
      </c>
      <c r="H56" s="29"/>
    </row>
    <row r="57" spans="2:8" x14ac:dyDescent="0.2">
      <c r="B57" s="25" t="s">
        <v>262</v>
      </c>
      <c r="C57" s="25" t="s">
        <v>263</v>
      </c>
      <c r="D57" s="25" t="s">
        <v>96</v>
      </c>
      <c r="E57" s="28">
        <v>7225</v>
      </c>
      <c r="F57" s="26">
        <v>146.68195</v>
      </c>
      <c r="G57" s="27">
        <v>0.26271024823690498</v>
      </c>
      <c r="H57" s="29"/>
    </row>
    <row r="58" spans="2:8" x14ac:dyDescent="0.2">
      <c r="B58" s="25" t="s">
        <v>631</v>
      </c>
      <c r="C58" s="25" t="s">
        <v>632</v>
      </c>
      <c r="D58" s="25" t="s">
        <v>283</v>
      </c>
      <c r="E58" s="28">
        <v>90000</v>
      </c>
      <c r="F58" s="26">
        <v>138.77099999999999</v>
      </c>
      <c r="G58" s="27">
        <v>0.24854158168802301</v>
      </c>
      <c r="H58" s="29"/>
    </row>
    <row r="59" spans="2:8" x14ac:dyDescent="0.2">
      <c r="B59" s="25" t="s">
        <v>295</v>
      </c>
      <c r="C59" s="25" t="s">
        <v>296</v>
      </c>
      <c r="D59" s="25" t="s">
        <v>221</v>
      </c>
      <c r="E59" s="28">
        <v>2550</v>
      </c>
      <c r="F59" s="26">
        <v>119.03400000000001</v>
      </c>
      <c r="G59" s="27">
        <v>0.21319222773239499</v>
      </c>
      <c r="H59" s="29"/>
    </row>
    <row r="60" spans="2:8" x14ac:dyDescent="0.2">
      <c r="B60" s="25" t="s">
        <v>247</v>
      </c>
      <c r="C60" s="25" t="s">
        <v>248</v>
      </c>
      <c r="D60" s="25" t="s">
        <v>249</v>
      </c>
      <c r="E60" s="28">
        <v>51750</v>
      </c>
      <c r="F60" s="26">
        <v>116.8515</v>
      </c>
      <c r="G60" s="27">
        <v>0.20928332744318401</v>
      </c>
      <c r="H60" s="29"/>
    </row>
    <row r="61" spans="2:8" x14ac:dyDescent="0.2">
      <c r="B61" s="25" t="s">
        <v>207</v>
      </c>
      <c r="C61" s="25" t="s">
        <v>208</v>
      </c>
      <c r="D61" s="25" t="s">
        <v>77</v>
      </c>
      <c r="E61" s="28">
        <v>2275</v>
      </c>
      <c r="F61" s="26">
        <v>104.35424999999999</v>
      </c>
      <c r="G61" s="27">
        <v>0.18690050767716199</v>
      </c>
      <c r="H61" s="29"/>
    </row>
    <row r="62" spans="2:8" x14ac:dyDescent="0.2">
      <c r="B62" s="25" t="s">
        <v>48</v>
      </c>
      <c r="C62" s="25" t="s">
        <v>49</v>
      </c>
      <c r="D62" s="25" t="s">
        <v>30</v>
      </c>
      <c r="E62" s="28">
        <v>14000</v>
      </c>
      <c r="F62" s="26">
        <v>102.011</v>
      </c>
      <c r="G62" s="27">
        <v>0.182703700986351</v>
      </c>
      <c r="H62" s="29"/>
    </row>
    <row r="63" spans="2:8" x14ac:dyDescent="0.2">
      <c r="B63" s="25" t="s">
        <v>266</v>
      </c>
      <c r="C63" s="25" t="s">
        <v>267</v>
      </c>
      <c r="D63" s="25" t="s">
        <v>129</v>
      </c>
      <c r="E63" s="28">
        <v>2100</v>
      </c>
      <c r="F63" s="26">
        <v>91.686000000000007</v>
      </c>
      <c r="G63" s="27">
        <v>0.16421142355858301</v>
      </c>
      <c r="H63" s="29"/>
    </row>
    <row r="64" spans="2:8" x14ac:dyDescent="0.2">
      <c r="B64" s="25" t="s">
        <v>655</v>
      </c>
      <c r="C64" s="25" t="s">
        <v>656</v>
      </c>
      <c r="D64" s="25" t="s">
        <v>80</v>
      </c>
      <c r="E64" s="28">
        <v>21700</v>
      </c>
      <c r="F64" s="26">
        <v>82.590199999999996</v>
      </c>
      <c r="G64" s="27">
        <v>0.147920667430012</v>
      </c>
      <c r="H64" s="29"/>
    </row>
    <row r="65" spans="2:8" x14ac:dyDescent="0.2">
      <c r="B65" s="25" t="s">
        <v>213</v>
      </c>
      <c r="C65" s="25" t="s">
        <v>214</v>
      </c>
      <c r="D65" s="25" t="s">
        <v>215</v>
      </c>
      <c r="E65" s="28">
        <v>25500</v>
      </c>
      <c r="F65" s="26">
        <v>82.301249999999996</v>
      </c>
      <c r="G65" s="27">
        <v>0.147403152314975</v>
      </c>
      <c r="H65" s="29"/>
    </row>
    <row r="66" spans="2:8" x14ac:dyDescent="0.2">
      <c r="B66" s="25" t="s">
        <v>661</v>
      </c>
      <c r="C66" s="25" t="s">
        <v>662</v>
      </c>
      <c r="D66" s="25" t="s">
        <v>215</v>
      </c>
      <c r="E66" s="28">
        <v>16125</v>
      </c>
      <c r="F66" s="26">
        <v>79.770375000000001</v>
      </c>
      <c r="G66" s="27">
        <v>0.14287030557066499</v>
      </c>
      <c r="H66" s="29"/>
    </row>
    <row r="67" spans="2:8" x14ac:dyDescent="0.2">
      <c r="B67" s="25" t="s">
        <v>228</v>
      </c>
      <c r="C67" s="25" t="s">
        <v>229</v>
      </c>
      <c r="D67" s="25" t="s">
        <v>215</v>
      </c>
      <c r="E67" s="28">
        <v>30400</v>
      </c>
      <c r="F67" s="26">
        <v>79.191999999999993</v>
      </c>
      <c r="G67" s="27">
        <v>0.14183442460627901</v>
      </c>
      <c r="H67" s="29"/>
    </row>
    <row r="68" spans="2:8" x14ac:dyDescent="0.2">
      <c r="B68" s="25" t="s">
        <v>256</v>
      </c>
      <c r="C68" s="25" t="s">
        <v>257</v>
      </c>
      <c r="D68" s="25" t="s">
        <v>80</v>
      </c>
      <c r="E68" s="28">
        <v>35250</v>
      </c>
      <c r="F68" s="26">
        <v>76.450199999999995</v>
      </c>
      <c r="G68" s="27">
        <v>0.13692380705165899</v>
      </c>
      <c r="H68" s="29"/>
    </row>
    <row r="69" spans="2:8" x14ac:dyDescent="0.2">
      <c r="B69" s="25" t="s">
        <v>97</v>
      </c>
      <c r="C69" s="25" t="s">
        <v>98</v>
      </c>
      <c r="D69" s="25" t="s">
        <v>88</v>
      </c>
      <c r="E69" s="28">
        <v>9600</v>
      </c>
      <c r="F69" s="26">
        <v>75.456000000000003</v>
      </c>
      <c r="G69" s="27">
        <v>0.13514317535977599</v>
      </c>
      <c r="H69" s="29"/>
    </row>
    <row r="70" spans="2:8" x14ac:dyDescent="0.2">
      <c r="B70" s="25" t="s">
        <v>683</v>
      </c>
      <c r="C70" s="25" t="s">
        <v>684</v>
      </c>
      <c r="D70" s="25" t="s">
        <v>96</v>
      </c>
      <c r="E70" s="28">
        <v>20000</v>
      </c>
      <c r="F70" s="26">
        <v>74.06</v>
      </c>
      <c r="G70" s="27">
        <v>0.13264291199036499</v>
      </c>
      <c r="H70" s="29"/>
    </row>
    <row r="71" spans="2:8" x14ac:dyDescent="0.2">
      <c r="B71" s="25" t="s">
        <v>242</v>
      </c>
      <c r="C71" s="25" t="s">
        <v>243</v>
      </c>
      <c r="D71" s="25" t="s">
        <v>71</v>
      </c>
      <c r="E71" s="28">
        <v>4800</v>
      </c>
      <c r="F71" s="26">
        <v>73.152000000000001</v>
      </c>
      <c r="G71" s="27">
        <v>0.13101666618848501</v>
      </c>
      <c r="H71" s="29"/>
    </row>
    <row r="72" spans="2:8" x14ac:dyDescent="0.2">
      <c r="B72" s="25" t="s">
        <v>50</v>
      </c>
      <c r="C72" s="25" t="s">
        <v>51</v>
      </c>
      <c r="D72" s="25" t="s">
        <v>47</v>
      </c>
      <c r="E72" s="28">
        <v>53625</v>
      </c>
      <c r="F72" s="26">
        <v>72.356212499999998</v>
      </c>
      <c r="G72" s="27">
        <v>0.12959139517409801</v>
      </c>
      <c r="H72" s="29"/>
    </row>
    <row r="73" spans="2:8" x14ac:dyDescent="0.2">
      <c r="B73" s="25" t="s">
        <v>209</v>
      </c>
      <c r="C73" s="25" t="s">
        <v>210</v>
      </c>
      <c r="D73" s="25" t="s">
        <v>199</v>
      </c>
      <c r="E73" s="28">
        <v>3600</v>
      </c>
      <c r="F73" s="26">
        <v>67.647599999999997</v>
      </c>
      <c r="G73" s="27">
        <v>0.121158177871448</v>
      </c>
      <c r="H73" s="29"/>
    </row>
    <row r="74" spans="2:8" x14ac:dyDescent="0.2">
      <c r="B74" s="25" t="s">
        <v>58</v>
      </c>
      <c r="C74" s="25" t="s">
        <v>59</v>
      </c>
      <c r="D74" s="25" t="s">
        <v>60</v>
      </c>
      <c r="E74" s="28">
        <v>15750</v>
      </c>
      <c r="F74" s="26">
        <v>65.441249999999997</v>
      </c>
      <c r="G74" s="27">
        <v>0.117206561764644</v>
      </c>
      <c r="H74" s="29"/>
    </row>
    <row r="75" spans="2:8" x14ac:dyDescent="0.2">
      <c r="B75" s="25" t="s">
        <v>756</v>
      </c>
      <c r="C75" s="25" t="s">
        <v>757</v>
      </c>
      <c r="D75" s="25" t="s">
        <v>80</v>
      </c>
      <c r="E75" s="28">
        <v>11200</v>
      </c>
      <c r="F75" s="26">
        <v>64.741600000000005</v>
      </c>
      <c r="G75" s="27">
        <v>0.115953474897589</v>
      </c>
      <c r="H75" s="29"/>
    </row>
    <row r="76" spans="2:8" x14ac:dyDescent="0.2">
      <c r="B76" s="25" t="s">
        <v>766</v>
      </c>
      <c r="C76" s="25" t="s">
        <v>767</v>
      </c>
      <c r="D76" s="25" t="s">
        <v>80</v>
      </c>
      <c r="E76" s="28">
        <v>12000</v>
      </c>
      <c r="F76" s="26">
        <v>63.624000000000002</v>
      </c>
      <c r="G76" s="27">
        <v>0.113951831386376</v>
      </c>
      <c r="H76" s="29"/>
    </row>
    <row r="77" spans="2:8" x14ac:dyDescent="0.2">
      <c r="B77" s="25" t="s">
        <v>43</v>
      </c>
      <c r="C77" s="25" t="s">
        <v>44</v>
      </c>
      <c r="D77" s="25" t="s">
        <v>42</v>
      </c>
      <c r="E77" s="28">
        <v>56000</v>
      </c>
      <c r="F77" s="26">
        <v>63.313600000000001</v>
      </c>
      <c r="G77" s="27">
        <v>0.113395898900799</v>
      </c>
      <c r="H77" s="29"/>
    </row>
    <row r="78" spans="2:8" x14ac:dyDescent="0.2">
      <c r="B78" s="25" t="s">
        <v>566</v>
      </c>
      <c r="C78" s="25" t="s">
        <v>567</v>
      </c>
      <c r="D78" s="25" t="s">
        <v>215</v>
      </c>
      <c r="E78" s="28">
        <v>17400</v>
      </c>
      <c r="F78" s="26">
        <v>62.466000000000001</v>
      </c>
      <c r="G78" s="27">
        <v>0.11187783068309699</v>
      </c>
      <c r="H78" s="29"/>
    </row>
    <row r="79" spans="2:8" x14ac:dyDescent="0.2">
      <c r="B79" s="25" t="s">
        <v>293</v>
      </c>
      <c r="C79" s="25" t="s">
        <v>294</v>
      </c>
      <c r="D79" s="25" t="s">
        <v>96</v>
      </c>
      <c r="E79" s="28">
        <v>3300</v>
      </c>
      <c r="F79" s="26">
        <v>55.176000000000002</v>
      </c>
      <c r="G79" s="27">
        <v>9.8821297758309501E-2</v>
      </c>
      <c r="H79" s="29"/>
    </row>
    <row r="80" spans="2:8" x14ac:dyDescent="0.2">
      <c r="B80" s="25" t="s">
        <v>327</v>
      </c>
      <c r="C80" s="25" t="s">
        <v>328</v>
      </c>
      <c r="D80" s="25" t="s">
        <v>112</v>
      </c>
      <c r="E80" s="28">
        <v>13600</v>
      </c>
      <c r="F80" s="26">
        <v>50.755200000000002</v>
      </c>
      <c r="G80" s="27">
        <v>9.0903558285895206E-2</v>
      </c>
      <c r="H80" s="29"/>
    </row>
    <row r="81" spans="2:8" x14ac:dyDescent="0.2">
      <c r="B81" s="25" t="s">
        <v>621</v>
      </c>
      <c r="C81" s="25" t="s">
        <v>622</v>
      </c>
      <c r="D81" s="25" t="s">
        <v>42</v>
      </c>
      <c r="E81" s="28">
        <v>5000</v>
      </c>
      <c r="F81" s="26">
        <v>50.515000000000001</v>
      </c>
      <c r="G81" s="27">
        <v>9.0473355376631204E-2</v>
      </c>
      <c r="H81" s="29"/>
    </row>
    <row r="82" spans="2:8" x14ac:dyDescent="0.2">
      <c r="B82" s="25" t="s">
        <v>903</v>
      </c>
      <c r="C82" s="25" t="s">
        <v>904</v>
      </c>
      <c r="D82" s="25" t="s">
        <v>93</v>
      </c>
      <c r="E82" s="28">
        <v>7425</v>
      </c>
      <c r="F82" s="26">
        <v>49.821750000000002</v>
      </c>
      <c r="G82" s="27">
        <v>8.9231731035052497E-2</v>
      </c>
      <c r="H82" s="29"/>
    </row>
    <row r="83" spans="2:8" x14ac:dyDescent="0.2">
      <c r="B83" s="25" t="s">
        <v>120</v>
      </c>
      <c r="C83" s="25" t="s">
        <v>121</v>
      </c>
      <c r="D83" s="25" t="s">
        <v>80</v>
      </c>
      <c r="E83" s="28">
        <v>450</v>
      </c>
      <c r="F83" s="26">
        <v>48.545999999999999</v>
      </c>
      <c r="G83" s="27">
        <v>8.69468377732147E-2</v>
      </c>
      <c r="H83" s="29"/>
    </row>
    <row r="84" spans="2:8" x14ac:dyDescent="0.2">
      <c r="B84" s="25" t="s">
        <v>75</v>
      </c>
      <c r="C84" s="25" t="s">
        <v>76</v>
      </c>
      <c r="D84" s="25" t="s">
        <v>77</v>
      </c>
      <c r="E84" s="28">
        <v>2000</v>
      </c>
      <c r="F84" s="26">
        <v>48.052</v>
      </c>
      <c r="G84" s="27">
        <v>8.6062074088050805E-2</v>
      </c>
      <c r="H84" s="29"/>
    </row>
    <row r="85" spans="2:8" x14ac:dyDescent="0.2">
      <c r="B85" s="25" t="s">
        <v>600</v>
      </c>
      <c r="C85" s="25" t="s">
        <v>601</v>
      </c>
      <c r="D85" s="25" t="s">
        <v>42</v>
      </c>
      <c r="E85" s="28">
        <v>26550</v>
      </c>
      <c r="F85" s="26">
        <v>45.400500000000001</v>
      </c>
      <c r="G85" s="27">
        <v>8.1313185603815605E-2</v>
      </c>
      <c r="H85" s="29"/>
    </row>
    <row r="86" spans="2:8" x14ac:dyDescent="0.2">
      <c r="B86" s="25" t="s">
        <v>45</v>
      </c>
      <c r="C86" s="25" t="s">
        <v>46</v>
      </c>
      <c r="D86" s="25" t="s">
        <v>47</v>
      </c>
      <c r="E86" s="28">
        <v>12150</v>
      </c>
      <c r="F86" s="26">
        <v>42.567525000000003</v>
      </c>
      <c r="G86" s="27">
        <v>7.6239271836655104E-2</v>
      </c>
      <c r="H86" s="29"/>
    </row>
    <row r="87" spans="2:8" x14ac:dyDescent="0.2">
      <c r="B87" s="25" t="s">
        <v>66</v>
      </c>
      <c r="C87" s="25" t="s">
        <v>67</v>
      </c>
      <c r="D87" s="25" t="s">
        <v>68</v>
      </c>
      <c r="E87" s="28">
        <v>375</v>
      </c>
      <c r="F87" s="26">
        <v>40.777500000000003</v>
      </c>
      <c r="G87" s="27">
        <v>7.3033301967149994E-2</v>
      </c>
      <c r="H87" s="29"/>
    </row>
    <row r="88" spans="2:8" x14ac:dyDescent="0.2">
      <c r="B88" s="25" t="s">
        <v>89</v>
      </c>
      <c r="C88" s="25" t="s">
        <v>90</v>
      </c>
      <c r="D88" s="25" t="s">
        <v>68</v>
      </c>
      <c r="E88" s="28">
        <v>750</v>
      </c>
      <c r="F88" s="26">
        <v>39.307499999999997</v>
      </c>
      <c r="G88" s="27">
        <v>7.0400503146925295E-2</v>
      </c>
      <c r="H88" s="29"/>
    </row>
    <row r="89" spans="2:8" x14ac:dyDescent="0.2">
      <c r="B89" s="25" t="s">
        <v>275</v>
      </c>
      <c r="C89" s="25" t="s">
        <v>276</v>
      </c>
      <c r="D89" s="25" t="s">
        <v>36</v>
      </c>
      <c r="E89" s="28">
        <v>18800</v>
      </c>
      <c r="F89" s="26">
        <v>34.12012</v>
      </c>
      <c r="G89" s="27">
        <v>6.1109803865253901E-2</v>
      </c>
      <c r="H89" s="29"/>
    </row>
    <row r="90" spans="2:8" x14ac:dyDescent="0.2">
      <c r="B90" s="25" t="s">
        <v>629</v>
      </c>
      <c r="C90" s="25" t="s">
        <v>630</v>
      </c>
      <c r="D90" s="25" t="s">
        <v>202</v>
      </c>
      <c r="E90" s="28">
        <v>2750</v>
      </c>
      <c r="F90" s="26">
        <v>33.536250000000003</v>
      </c>
      <c r="G90" s="27">
        <v>6.0064081248135198E-2</v>
      </c>
      <c r="H90" s="29"/>
    </row>
    <row r="91" spans="2:8" x14ac:dyDescent="0.2">
      <c r="B91" s="25" t="s">
        <v>130</v>
      </c>
      <c r="C91" s="25" t="s">
        <v>131</v>
      </c>
      <c r="D91" s="25" t="s">
        <v>68</v>
      </c>
      <c r="E91" s="28">
        <v>11200</v>
      </c>
      <c r="F91" s="26">
        <v>31.751999999999999</v>
      </c>
      <c r="G91" s="27">
        <v>5.6868454516852303E-2</v>
      </c>
      <c r="H91" s="29"/>
    </row>
    <row r="92" spans="2:8" x14ac:dyDescent="0.2">
      <c r="B92" s="25" t="s">
        <v>319</v>
      </c>
      <c r="C92" s="25" t="s">
        <v>320</v>
      </c>
      <c r="D92" s="25" t="s">
        <v>60</v>
      </c>
      <c r="E92" s="28">
        <v>750</v>
      </c>
      <c r="F92" s="26">
        <v>31.5075</v>
      </c>
      <c r="G92" s="27">
        <v>5.6430550223284401E-2</v>
      </c>
      <c r="H92" s="29"/>
    </row>
    <row r="93" spans="2:8" x14ac:dyDescent="0.2">
      <c r="B93" s="25" t="s">
        <v>235</v>
      </c>
      <c r="C93" s="25" t="s">
        <v>236</v>
      </c>
      <c r="D93" s="25" t="s">
        <v>80</v>
      </c>
      <c r="E93" s="28">
        <v>1800</v>
      </c>
      <c r="F93" s="26">
        <v>31.158000000000001</v>
      </c>
      <c r="G93" s="27">
        <v>5.58045888711289E-2</v>
      </c>
      <c r="H93" s="29"/>
    </row>
    <row r="94" spans="2:8" x14ac:dyDescent="0.2">
      <c r="B94" s="25" t="s">
        <v>78</v>
      </c>
      <c r="C94" s="25" t="s">
        <v>79</v>
      </c>
      <c r="D94" s="25" t="s">
        <v>80</v>
      </c>
      <c r="E94" s="28">
        <v>1875</v>
      </c>
      <c r="F94" s="26">
        <v>30.375</v>
      </c>
      <c r="G94" s="27">
        <v>5.4402220519948002E-2</v>
      </c>
      <c r="H94" s="29"/>
    </row>
    <row r="95" spans="2:8" x14ac:dyDescent="0.2">
      <c r="B95" s="25" t="s">
        <v>270</v>
      </c>
      <c r="C95" s="25" t="s">
        <v>271</v>
      </c>
      <c r="D95" s="25" t="s">
        <v>272</v>
      </c>
      <c r="E95" s="28">
        <v>17750</v>
      </c>
      <c r="F95" s="26">
        <v>30.272625000000001</v>
      </c>
      <c r="G95" s="27">
        <v>5.4218864887825201E-2</v>
      </c>
      <c r="H95" s="29"/>
    </row>
    <row r="96" spans="2:8" x14ac:dyDescent="0.2">
      <c r="B96" s="25" t="s">
        <v>232</v>
      </c>
      <c r="C96" s="25" t="s">
        <v>233</v>
      </c>
      <c r="D96" s="25" t="s">
        <v>234</v>
      </c>
      <c r="E96" s="28">
        <v>600</v>
      </c>
      <c r="F96" s="26">
        <v>29.904</v>
      </c>
      <c r="G96" s="27">
        <v>5.35586502857128E-2</v>
      </c>
      <c r="H96" s="29"/>
    </row>
    <row r="97" spans="2:8" x14ac:dyDescent="0.2">
      <c r="B97" s="25" t="s">
        <v>635</v>
      </c>
      <c r="C97" s="25" t="s">
        <v>636</v>
      </c>
      <c r="D97" s="25" t="s">
        <v>107</v>
      </c>
      <c r="E97" s="28">
        <v>3875</v>
      </c>
      <c r="F97" s="26">
        <v>29.837499999999999</v>
      </c>
      <c r="G97" s="27">
        <v>5.34395474819407E-2</v>
      </c>
      <c r="H97" s="29"/>
    </row>
    <row r="98" spans="2:8" x14ac:dyDescent="0.2">
      <c r="B98" s="25" t="s">
        <v>710</v>
      </c>
      <c r="C98" s="25" t="s">
        <v>711</v>
      </c>
      <c r="D98" s="25" t="s">
        <v>80</v>
      </c>
      <c r="E98" s="28">
        <v>11250</v>
      </c>
      <c r="F98" s="26">
        <v>29.8125</v>
      </c>
      <c r="G98" s="27">
        <v>5.3394771991800802E-2</v>
      </c>
      <c r="H98" s="29"/>
    </row>
    <row r="99" spans="2:8" x14ac:dyDescent="0.2">
      <c r="B99" s="25" t="s">
        <v>63</v>
      </c>
      <c r="C99" s="25" t="s">
        <v>64</v>
      </c>
      <c r="D99" s="25" t="s">
        <v>65</v>
      </c>
      <c r="E99" s="28">
        <v>5420</v>
      </c>
      <c r="F99" s="26">
        <v>29.254449999999999</v>
      </c>
      <c r="G99" s="27">
        <v>5.2395293500898499E-2</v>
      </c>
      <c r="H99" s="29"/>
    </row>
    <row r="100" spans="2:8" x14ac:dyDescent="0.2">
      <c r="B100" s="25" t="s">
        <v>260</v>
      </c>
      <c r="C100" s="25" t="s">
        <v>261</v>
      </c>
      <c r="D100" s="25" t="s">
        <v>33</v>
      </c>
      <c r="E100" s="28">
        <v>5500</v>
      </c>
      <c r="F100" s="26">
        <v>28.666</v>
      </c>
      <c r="G100" s="27">
        <v>5.1341368013986199E-2</v>
      </c>
      <c r="H100" s="29"/>
    </row>
    <row r="101" spans="2:8" x14ac:dyDescent="0.2">
      <c r="B101" s="25" t="s">
        <v>289</v>
      </c>
      <c r="C101" s="25" t="s">
        <v>290</v>
      </c>
      <c r="D101" s="25" t="s">
        <v>93</v>
      </c>
      <c r="E101" s="28">
        <v>1200</v>
      </c>
      <c r="F101" s="26">
        <v>27.368400000000001</v>
      </c>
      <c r="G101" s="27">
        <v>4.9017340973766102E-2</v>
      </c>
      <c r="H101" s="29"/>
    </row>
    <row r="102" spans="2:8" x14ac:dyDescent="0.2">
      <c r="B102" s="25" t="s">
        <v>860</v>
      </c>
      <c r="C102" s="25" t="s">
        <v>861</v>
      </c>
      <c r="D102" s="25" t="s">
        <v>42</v>
      </c>
      <c r="E102" s="28">
        <v>6350</v>
      </c>
      <c r="F102" s="26">
        <v>25.612725000000001</v>
      </c>
      <c r="G102" s="27">
        <v>4.5872892627713102E-2</v>
      </c>
      <c r="H102" s="29"/>
    </row>
    <row r="103" spans="2:8" x14ac:dyDescent="0.2">
      <c r="B103" s="25" t="s">
        <v>317</v>
      </c>
      <c r="C103" s="25" t="s">
        <v>318</v>
      </c>
      <c r="D103" s="25" t="s">
        <v>71</v>
      </c>
      <c r="E103" s="28">
        <v>1425</v>
      </c>
      <c r="F103" s="26">
        <v>24.924675000000001</v>
      </c>
      <c r="G103" s="27">
        <v>4.4640581588083497E-2</v>
      </c>
      <c r="H103" s="29"/>
    </row>
    <row r="104" spans="2:8" x14ac:dyDescent="0.2">
      <c r="B104" s="25" t="s">
        <v>667</v>
      </c>
      <c r="C104" s="25" t="s">
        <v>668</v>
      </c>
      <c r="D104" s="25" t="s">
        <v>71</v>
      </c>
      <c r="E104" s="28">
        <v>1100</v>
      </c>
      <c r="F104" s="26">
        <v>23.698399999999999</v>
      </c>
      <c r="G104" s="27">
        <v>4.24442990212325E-2</v>
      </c>
      <c r="H104" s="29"/>
    </row>
    <row r="105" spans="2:8" x14ac:dyDescent="0.2">
      <c r="B105" s="25" t="s">
        <v>54</v>
      </c>
      <c r="C105" s="25" t="s">
        <v>55</v>
      </c>
      <c r="D105" s="25" t="s">
        <v>39</v>
      </c>
      <c r="E105" s="28">
        <v>12300</v>
      </c>
      <c r="F105" s="26">
        <v>20.08098</v>
      </c>
      <c r="G105" s="27">
        <v>3.5965428879561001E-2</v>
      </c>
      <c r="H105" s="29"/>
    </row>
    <row r="106" spans="2:8" x14ac:dyDescent="0.2">
      <c r="B106" s="25" t="s">
        <v>184</v>
      </c>
      <c r="C106" s="25" t="s">
        <v>185</v>
      </c>
      <c r="D106" s="25" t="s">
        <v>186</v>
      </c>
      <c r="E106" s="28">
        <v>525</v>
      </c>
      <c r="F106" s="26">
        <v>19.739999999999998</v>
      </c>
      <c r="G106" s="27">
        <v>3.5354727014445197E-2</v>
      </c>
      <c r="H106" s="29"/>
    </row>
    <row r="107" spans="2:8" x14ac:dyDescent="0.2">
      <c r="B107" s="25" t="s">
        <v>695</v>
      </c>
      <c r="C107" s="25" t="s">
        <v>696</v>
      </c>
      <c r="D107" s="25" t="s">
        <v>249</v>
      </c>
      <c r="E107" s="28">
        <v>4200</v>
      </c>
      <c r="F107" s="26">
        <v>18.843299999999999</v>
      </c>
      <c r="G107" s="27">
        <v>3.3748719734108201E-2</v>
      </c>
      <c r="H107" s="29"/>
    </row>
    <row r="108" spans="2:8" x14ac:dyDescent="0.2">
      <c r="B108" s="25" t="s">
        <v>1024</v>
      </c>
      <c r="C108" s="25" t="s">
        <v>1025</v>
      </c>
      <c r="D108" s="25" t="s">
        <v>93</v>
      </c>
      <c r="E108" s="28">
        <v>17400</v>
      </c>
      <c r="F108" s="26">
        <v>18.617999999999999</v>
      </c>
      <c r="G108" s="27">
        <v>3.3345203016967598E-2</v>
      </c>
      <c r="H108" s="29"/>
    </row>
    <row r="109" spans="2:8" x14ac:dyDescent="0.2">
      <c r="B109" s="25" t="s">
        <v>86</v>
      </c>
      <c r="C109" s="25" t="s">
        <v>87</v>
      </c>
      <c r="D109" s="25" t="s">
        <v>88</v>
      </c>
      <c r="E109" s="28">
        <v>1650</v>
      </c>
      <c r="F109" s="26">
        <v>15.66675</v>
      </c>
      <c r="G109" s="27">
        <v>2.8059456405955401E-2</v>
      </c>
      <c r="H109" s="29"/>
    </row>
    <row r="110" spans="2:8" x14ac:dyDescent="0.2">
      <c r="B110" s="25" t="s">
        <v>983</v>
      </c>
      <c r="C110" s="25" t="s">
        <v>984</v>
      </c>
      <c r="D110" s="25" t="s">
        <v>829</v>
      </c>
      <c r="E110" s="28">
        <v>36000</v>
      </c>
      <c r="F110" s="26">
        <v>15.328799999999999</v>
      </c>
      <c r="G110" s="27">
        <v>2.74541813302446E-2</v>
      </c>
      <c r="H110" s="29"/>
    </row>
    <row r="111" spans="2:8" x14ac:dyDescent="0.2">
      <c r="B111" s="25" t="s">
        <v>303</v>
      </c>
      <c r="C111" s="25" t="s">
        <v>304</v>
      </c>
      <c r="D111" s="25" t="s">
        <v>60</v>
      </c>
      <c r="E111" s="28">
        <v>50</v>
      </c>
      <c r="F111" s="26">
        <v>15.315</v>
      </c>
      <c r="G111" s="27">
        <v>2.74294652596874E-2</v>
      </c>
      <c r="H111" s="29"/>
    </row>
    <row r="112" spans="2:8" x14ac:dyDescent="0.2">
      <c r="B112" s="25" t="s">
        <v>627</v>
      </c>
      <c r="C112" s="25" t="s">
        <v>628</v>
      </c>
      <c r="D112" s="25" t="s">
        <v>60</v>
      </c>
      <c r="E112" s="28">
        <v>38100</v>
      </c>
      <c r="F112" s="26">
        <v>15.04569</v>
      </c>
      <c r="G112" s="27">
        <v>2.6947125769704601E-2</v>
      </c>
      <c r="H112" s="29"/>
    </row>
    <row r="113" spans="2:9" x14ac:dyDescent="0.2">
      <c r="B113" s="25" t="s">
        <v>649</v>
      </c>
      <c r="C113" s="25" t="s">
        <v>650</v>
      </c>
      <c r="D113" s="25" t="s">
        <v>126</v>
      </c>
      <c r="E113" s="28">
        <v>700</v>
      </c>
      <c r="F113" s="26">
        <v>13.545</v>
      </c>
      <c r="G113" s="27">
        <v>2.4259360557784201E-2</v>
      </c>
      <c r="H113" s="29"/>
    </row>
    <row r="114" spans="2:9" x14ac:dyDescent="0.2">
      <c r="B114" s="25" t="s">
        <v>577</v>
      </c>
      <c r="C114" s="25" t="s">
        <v>578</v>
      </c>
      <c r="D114" s="25" t="s">
        <v>126</v>
      </c>
      <c r="E114" s="28">
        <v>1900</v>
      </c>
      <c r="F114" s="26">
        <v>12.805999999999999</v>
      </c>
      <c r="G114" s="27">
        <v>2.2935797069249499E-2</v>
      </c>
      <c r="H114" s="29"/>
    </row>
    <row r="115" spans="2:9" x14ac:dyDescent="0.2">
      <c r="B115" s="25" t="s">
        <v>641</v>
      </c>
      <c r="C115" s="25" t="s">
        <v>642</v>
      </c>
      <c r="D115" s="25" t="s">
        <v>33</v>
      </c>
      <c r="E115" s="28">
        <v>650</v>
      </c>
      <c r="F115" s="26">
        <v>10.335000000000001</v>
      </c>
      <c r="G115" s="27">
        <v>1.8510187623824299E-2</v>
      </c>
      <c r="H115" s="29"/>
    </row>
    <row r="116" spans="2:9" x14ac:dyDescent="0.2">
      <c r="B116" s="25" t="s">
        <v>132</v>
      </c>
      <c r="C116" s="25" t="s">
        <v>133</v>
      </c>
      <c r="D116" s="25" t="s">
        <v>36</v>
      </c>
      <c r="E116" s="28">
        <v>675</v>
      </c>
      <c r="F116" s="26">
        <v>8.4604499999999998</v>
      </c>
      <c r="G116" s="27">
        <v>1.5152831822156199E-2</v>
      </c>
      <c r="H116" s="29"/>
    </row>
    <row r="117" spans="2:9" x14ac:dyDescent="0.2">
      <c r="B117" s="25" t="s">
        <v>200</v>
      </c>
      <c r="C117" s="25" t="s">
        <v>201</v>
      </c>
      <c r="D117" s="25" t="s">
        <v>202</v>
      </c>
      <c r="E117" s="28">
        <v>2425</v>
      </c>
      <c r="F117" s="26">
        <v>7.76</v>
      </c>
      <c r="G117" s="27">
        <v>1.3898312139417199E-2</v>
      </c>
      <c r="H117" s="29"/>
    </row>
    <row r="118" spans="2:9" x14ac:dyDescent="0.2">
      <c r="B118" s="25" t="s">
        <v>657</v>
      </c>
      <c r="C118" s="25" t="s">
        <v>658</v>
      </c>
      <c r="D118" s="25" t="s">
        <v>96</v>
      </c>
      <c r="E118" s="28">
        <v>125</v>
      </c>
      <c r="F118" s="26">
        <v>6.4543749999999998</v>
      </c>
      <c r="G118" s="27">
        <v>1.15599121668622E-2</v>
      </c>
      <c r="H118" s="29"/>
    </row>
    <row r="119" spans="2:9" x14ac:dyDescent="0.2">
      <c r="B119" s="25" t="s">
        <v>118</v>
      </c>
      <c r="C119" s="25" t="s">
        <v>119</v>
      </c>
      <c r="D119" s="25" t="s">
        <v>27</v>
      </c>
      <c r="E119" s="28">
        <v>50</v>
      </c>
      <c r="F119" s="26">
        <v>5.4779999999999998</v>
      </c>
      <c r="G119" s="27">
        <v>9.8112053994493902E-3</v>
      </c>
      <c r="H119" s="29"/>
    </row>
    <row r="120" spans="2:9" x14ac:dyDescent="0.2">
      <c r="B120" s="25" t="s">
        <v>703</v>
      </c>
      <c r="C120" s="25" t="s">
        <v>704</v>
      </c>
      <c r="D120" s="25" t="s">
        <v>599</v>
      </c>
      <c r="E120" s="28">
        <v>275</v>
      </c>
      <c r="F120" s="26">
        <v>4.849075</v>
      </c>
      <c r="G120" s="27">
        <v>8.6847883940005602E-3</v>
      </c>
      <c r="H120" s="29"/>
    </row>
    <row r="121" spans="2:9" x14ac:dyDescent="0.2">
      <c r="B121" s="25" t="s">
        <v>691</v>
      </c>
      <c r="C121" s="25" t="s">
        <v>692</v>
      </c>
      <c r="D121" s="25" t="s">
        <v>39</v>
      </c>
      <c r="E121" s="28">
        <v>200</v>
      </c>
      <c r="F121" s="26">
        <v>4.75</v>
      </c>
      <c r="G121" s="27">
        <v>8.5073431265762292E-3</v>
      </c>
      <c r="H121" s="29"/>
    </row>
    <row r="122" spans="2:9" x14ac:dyDescent="0.2">
      <c r="B122" s="25" t="s">
        <v>1107</v>
      </c>
      <c r="C122" s="25" t="s">
        <v>1108</v>
      </c>
      <c r="D122" s="25" t="s">
        <v>60</v>
      </c>
      <c r="E122" s="28">
        <v>6400</v>
      </c>
      <c r="F122" s="26">
        <v>4.4486400000000001</v>
      </c>
      <c r="G122" s="27">
        <v>7.9676014582341307E-3</v>
      </c>
      <c r="H122" s="29"/>
    </row>
    <row r="123" spans="2:9" x14ac:dyDescent="0.2">
      <c r="B123" s="25" t="s">
        <v>697</v>
      </c>
      <c r="C123" s="25" t="s">
        <v>698</v>
      </c>
      <c r="D123" s="25" t="s">
        <v>77</v>
      </c>
      <c r="E123" s="28">
        <v>375</v>
      </c>
      <c r="F123" s="26">
        <v>4.0125000000000002</v>
      </c>
      <c r="G123" s="27">
        <v>7.1864661674499201E-3</v>
      </c>
      <c r="H123" s="29"/>
    </row>
    <row r="124" spans="2:9" x14ac:dyDescent="0.2">
      <c r="B124" s="24" t="s">
        <v>134</v>
      </c>
      <c r="C124" s="24"/>
      <c r="D124" s="24"/>
      <c r="E124" s="24"/>
      <c r="F124" s="30">
        <f>SUM(F7:F123)</f>
        <v>41363.554555500028</v>
      </c>
      <c r="G124" s="31">
        <f>SUM(G7:G123)</f>
        <v>74.082937165998658</v>
      </c>
      <c r="H124" s="24"/>
      <c r="I124" s="18"/>
    </row>
    <row r="125" spans="2:9" x14ac:dyDescent="0.2">
      <c r="B125" s="24" t="s">
        <v>135</v>
      </c>
      <c r="C125" s="24"/>
      <c r="D125" s="24"/>
      <c r="E125" s="24"/>
      <c r="F125" s="32" t="s">
        <v>136</v>
      </c>
      <c r="G125" s="33" t="s">
        <v>136</v>
      </c>
      <c r="H125" s="24"/>
      <c r="I125" s="18"/>
    </row>
    <row r="126" spans="2:9" x14ac:dyDescent="0.2">
      <c r="B126" s="24" t="s">
        <v>134</v>
      </c>
      <c r="C126" s="24"/>
      <c r="D126" s="24"/>
      <c r="E126" s="24"/>
      <c r="F126" s="34" t="s">
        <v>136</v>
      </c>
      <c r="G126" s="35" t="s">
        <v>136</v>
      </c>
      <c r="H126" s="24"/>
      <c r="I126" s="18"/>
    </row>
    <row r="127" spans="2:9" x14ac:dyDescent="0.2">
      <c r="B127" s="36" t="s">
        <v>146</v>
      </c>
      <c r="C127" s="36"/>
      <c r="D127" s="36"/>
      <c r="E127" s="36"/>
      <c r="F127" s="37">
        <f>F124</f>
        <v>41363.554555500028</v>
      </c>
      <c r="G127" s="38">
        <f>G124</f>
        <v>74.082937165998658</v>
      </c>
      <c r="H127" s="24"/>
      <c r="I127" s="18"/>
    </row>
    <row r="128" spans="2:9" x14ac:dyDescent="0.2">
      <c r="B128" s="24" t="s">
        <v>338</v>
      </c>
      <c r="C128" s="25"/>
      <c r="D128" s="25"/>
      <c r="E128" s="25"/>
      <c r="F128" s="26"/>
      <c r="G128" s="27"/>
      <c r="H128" s="25"/>
    </row>
    <row r="129" spans="2:9" x14ac:dyDescent="0.2">
      <c r="B129" s="25" t="s">
        <v>358</v>
      </c>
      <c r="C129" s="25" t="s">
        <v>359</v>
      </c>
      <c r="D129" s="25" t="s">
        <v>347</v>
      </c>
      <c r="E129" s="28">
        <v>500</v>
      </c>
      <c r="F129" s="26">
        <v>2450.6025</v>
      </c>
      <c r="G129" s="27">
        <v>4.38907712302011</v>
      </c>
      <c r="H129" s="29">
        <v>6.7501000000000005E-2</v>
      </c>
    </row>
    <row r="130" spans="2:9" x14ac:dyDescent="0.2">
      <c r="B130" s="25" t="s">
        <v>1388</v>
      </c>
      <c r="C130" s="25" t="s">
        <v>1389</v>
      </c>
      <c r="D130" s="25" t="s">
        <v>344</v>
      </c>
      <c r="E130" s="28">
        <v>500</v>
      </c>
      <c r="F130" s="26">
        <v>2446.2775000000001</v>
      </c>
      <c r="G130" s="27">
        <v>4.3813309632259099</v>
      </c>
      <c r="H130" s="29">
        <v>6.7359000000000002E-2</v>
      </c>
    </row>
    <row r="131" spans="2:9" x14ac:dyDescent="0.2">
      <c r="B131" s="24" t="s">
        <v>134</v>
      </c>
      <c r="C131" s="24"/>
      <c r="D131" s="24"/>
      <c r="E131" s="24"/>
      <c r="F131" s="39">
        <f>SUM(F128:F130)</f>
        <v>4896.88</v>
      </c>
      <c r="G131" s="40">
        <f>SUM(G128:G130)</f>
        <v>8.7704080862460199</v>
      </c>
      <c r="H131" s="24"/>
      <c r="I131" s="18"/>
    </row>
    <row r="132" spans="2:9" x14ac:dyDescent="0.2">
      <c r="B132" s="36" t="s">
        <v>137</v>
      </c>
      <c r="C132" s="36"/>
      <c r="D132" s="36"/>
      <c r="E132" s="36"/>
      <c r="F132" s="37">
        <f>+F131</f>
        <v>4896.88</v>
      </c>
      <c r="G132" s="38">
        <f>+G131</f>
        <v>8.7704080862460199</v>
      </c>
      <c r="H132" s="24"/>
      <c r="I132" s="18"/>
    </row>
    <row r="133" spans="2:9" x14ac:dyDescent="0.2">
      <c r="B133" s="24" t="s">
        <v>1390</v>
      </c>
      <c r="C133" s="25"/>
      <c r="D133" s="25"/>
      <c r="E133" s="25"/>
      <c r="F133" s="26"/>
      <c r="G133" s="27"/>
      <c r="H133" s="25"/>
    </row>
    <row r="134" spans="2:9" x14ac:dyDescent="0.2">
      <c r="B134" s="25" t="s">
        <v>1391</v>
      </c>
      <c r="C134" s="25" t="s">
        <v>1392</v>
      </c>
      <c r="D134" s="25"/>
      <c r="E134" s="28">
        <v>577326.35100000002</v>
      </c>
      <c r="F134" s="26">
        <v>6230.9920887999997</v>
      </c>
      <c r="G134" s="27">
        <v>11.1598289933481</v>
      </c>
      <c r="H134" s="25"/>
    </row>
    <row r="135" spans="2:9" x14ac:dyDescent="0.2">
      <c r="B135" s="25" t="s">
        <v>1393</v>
      </c>
      <c r="C135" s="25" t="s">
        <v>1394</v>
      </c>
      <c r="D135" s="25"/>
      <c r="E135" s="28">
        <v>146361.65100000001</v>
      </c>
      <c r="F135" s="26">
        <v>1581.5035018000001</v>
      </c>
      <c r="G135" s="27">
        <v>2.8325037780409401</v>
      </c>
      <c r="H135" s="25"/>
    </row>
    <row r="136" spans="2:9" x14ac:dyDescent="0.2">
      <c r="B136" s="24" t="s">
        <v>134</v>
      </c>
      <c r="C136" s="24"/>
      <c r="D136" s="24"/>
      <c r="E136" s="24"/>
      <c r="F136" s="30">
        <f>SUM(F134:F135)</f>
        <v>7812.4955905999996</v>
      </c>
      <c r="G136" s="31">
        <f>SUM(G134:G135)</f>
        <v>13.992332771389041</v>
      </c>
      <c r="H136" s="24"/>
      <c r="I136" s="18"/>
    </row>
    <row r="137" spans="2:9" x14ac:dyDescent="0.2">
      <c r="B137" s="24"/>
      <c r="C137" s="25"/>
      <c r="D137" s="25"/>
      <c r="E137" s="25"/>
      <c r="F137" s="26"/>
      <c r="G137" s="27"/>
      <c r="H137" s="25"/>
    </row>
    <row r="138" spans="2:9" x14ac:dyDescent="0.2">
      <c r="B138" s="24" t="s">
        <v>155</v>
      </c>
      <c r="C138" s="24"/>
      <c r="D138" s="24"/>
      <c r="E138" s="24"/>
      <c r="F138" s="30">
        <v>2760.221462</v>
      </c>
      <c r="G138" s="31">
        <v>4.9436107542260803</v>
      </c>
      <c r="H138" s="29">
        <v>5.163222E-2</v>
      </c>
      <c r="I138" s="19"/>
    </row>
    <row r="139" spans="2:9" x14ac:dyDescent="0.2">
      <c r="B139" s="25"/>
      <c r="C139" s="25"/>
      <c r="D139" s="25"/>
      <c r="E139" s="25"/>
      <c r="F139" s="26"/>
      <c r="G139" s="27"/>
      <c r="H139" s="25"/>
    </row>
    <row r="140" spans="2:9" x14ac:dyDescent="0.2">
      <c r="B140" s="24" t="s">
        <v>157</v>
      </c>
      <c r="C140" s="25"/>
      <c r="D140" s="25"/>
      <c r="E140" s="25"/>
      <c r="F140" s="137">
        <v>0</v>
      </c>
      <c r="G140" s="137">
        <f>F140/F142*100</f>
        <v>0</v>
      </c>
      <c r="H140" s="25"/>
    </row>
    <row r="141" spans="2:9" x14ac:dyDescent="0.2">
      <c r="B141" s="50" t="s">
        <v>158</v>
      </c>
      <c r="C141" s="50"/>
      <c r="D141" s="50"/>
      <c r="E141" s="50"/>
      <c r="F141" s="30">
        <f>F142-(F124+F131+F136+F138+F140)</f>
        <v>-999.03360760003125</v>
      </c>
      <c r="G141" s="31">
        <f>G142-(G124+G131+G136+G138+G140)</f>
        <v>-1.7892887778598094</v>
      </c>
      <c r="H141" s="24"/>
      <c r="I141" s="18"/>
    </row>
    <row r="142" spans="2:9" x14ac:dyDescent="0.2">
      <c r="B142" s="46" t="s">
        <v>156</v>
      </c>
      <c r="C142" s="46"/>
      <c r="D142" s="46"/>
      <c r="E142" s="46"/>
      <c r="F142" s="47">
        <v>55834.118000499999</v>
      </c>
      <c r="G142" s="48">
        <v>100</v>
      </c>
      <c r="H142" s="49"/>
      <c r="I142" s="18"/>
    </row>
    <row r="144" spans="2:9" x14ac:dyDescent="0.2">
      <c r="B144" s="18" t="s">
        <v>159</v>
      </c>
    </row>
    <row r="146" spans="2:7" x14ac:dyDescent="0.2">
      <c r="B146" s="51" t="s">
        <v>7</v>
      </c>
      <c r="C146" s="51" t="s">
        <v>160</v>
      </c>
      <c r="D146" s="51" t="s">
        <v>161</v>
      </c>
      <c r="E146" s="51" t="s">
        <v>0</v>
      </c>
      <c r="F146" s="52" t="s">
        <v>162</v>
      </c>
      <c r="G146" s="53" t="s">
        <v>163</v>
      </c>
    </row>
    <row r="147" spans="2:7" x14ac:dyDescent="0.2">
      <c r="B147" s="54" t="s">
        <v>1395</v>
      </c>
      <c r="C147" s="54" t="s">
        <v>168</v>
      </c>
      <c r="D147" s="54" t="s">
        <v>77</v>
      </c>
      <c r="E147" s="55">
        <v>-375</v>
      </c>
      <c r="F147" s="56">
        <v>-4.0361250000000002</v>
      </c>
      <c r="G147" s="57">
        <v>-7.2287790056321001E-3</v>
      </c>
    </row>
    <row r="148" spans="2:7" x14ac:dyDescent="0.2">
      <c r="B148" s="54" t="s">
        <v>1396</v>
      </c>
      <c r="C148" s="54" t="s">
        <v>168</v>
      </c>
      <c r="D148" s="54" t="s">
        <v>60</v>
      </c>
      <c r="E148" s="55">
        <v>-6400</v>
      </c>
      <c r="F148" s="56">
        <v>-4.4851200000000002</v>
      </c>
      <c r="G148" s="57">
        <v>-8.0329378534462308E-3</v>
      </c>
    </row>
    <row r="149" spans="2:7" x14ac:dyDescent="0.2">
      <c r="B149" s="54" t="s">
        <v>1397</v>
      </c>
      <c r="C149" s="54" t="s">
        <v>168</v>
      </c>
      <c r="D149" s="54" t="s">
        <v>39</v>
      </c>
      <c r="E149" s="55">
        <v>-200</v>
      </c>
      <c r="F149" s="56">
        <v>-4.8010000000000002</v>
      </c>
      <c r="G149" s="57">
        <v>-8.5986851264615808E-3</v>
      </c>
    </row>
    <row r="150" spans="2:7" x14ac:dyDescent="0.2">
      <c r="B150" s="54" t="s">
        <v>1398</v>
      </c>
      <c r="C150" s="54" t="s">
        <v>168</v>
      </c>
      <c r="D150" s="54" t="s">
        <v>599</v>
      </c>
      <c r="E150" s="55">
        <v>-275</v>
      </c>
      <c r="F150" s="56">
        <v>-4.8949999999999996</v>
      </c>
      <c r="G150" s="57">
        <v>-8.7670409693875097E-3</v>
      </c>
    </row>
    <row r="151" spans="2:7" x14ac:dyDescent="0.2">
      <c r="B151" s="54" t="s">
        <v>1399</v>
      </c>
      <c r="C151" s="54" t="s">
        <v>168</v>
      </c>
      <c r="D151" s="54" t="s">
        <v>829</v>
      </c>
      <c r="E151" s="55">
        <v>-12000</v>
      </c>
      <c r="F151" s="56">
        <v>-5.1588000000000003</v>
      </c>
      <c r="G151" s="57">
        <v>-9.2395119413434708E-3</v>
      </c>
    </row>
    <row r="152" spans="2:7" x14ac:dyDescent="0.2">
      <c r="B152" s="54" t="s">
        <v>1400</v>
      </c>
      <c r="C152" s="54" t="s">
        <v>168</v>
      </c>
      <c r="D152" s="54" t="s">
        <v>115</v>
      </c>
      <c r="E152" s="55">
        <v>-6750</v>
      </c>
      <c r="F152" s="56">
        <v>-5.1961500000000003</v>
      </c>
      <c r="G152" s="57">
        <v>-9.3064065236124396E-3</v>
      </c>
    </row>
    <row r="153" spans="2:7" x14ac:dyDescent="0.2">
      <c r="B153" s="54" t="s">
        <v>173</v>
      </c>
      <c r="C153" s="54" t="s">
        <v>168</v>
      </c>
      <c r="D153" s="54" t="s">
        <v>27</v>
      </c>
      <c r="E153" s="55">
        <v>-50</v>
      </c>
      <c r="F153" s="56">
        <v>-5.4809999999999999</v>
      </c>
      <c r="G153" s="57">
        <v>-9.8165784582661692E-3</v>
      </c>
    </row>
    <row r="154" spans="2:7" x14ac:dyDescent="0.2">
      <c r="B154" s="54" t="s">
        <v>1401</v>
      </c>
      <c r="C154" s="54" t="s">
        <v>168</v>
      </c>
      <c r="D154" s="54" t="s">
        <v>68</v>
      </c>
      <c r="E154" s="55">
        <v>-50</v>
      </c>
      <c r="F154" s="56">
        <v>-6.0209999999999999</v>
      </c>
      <c r="G154" s="57">
        <v>-1.07837290452875E-2</v>
      </c>
    </row>
    <row r="155" spans="2:7" x14ac:dyDescent="0.2">
      <c r="B155" s="54" t="s">
        <v>1402</v>
      </c>
      <c r="C155" s="54" t="s">
        <v>168</v>
      </c>
      <c r="D155" s="54" t="s">
        <v>96</v>
      </c>
      <c r="E155" s="55">
        <v>-125</v>
      </c>
      <c r="F155" s="56">
        <v>-6.4643750000000004</v>
      </c>
      <c r="G155" s="57">
        <v>-1.15778223629182E-2</v>
      </c>
    </row>
    <row r="156" spans="2:7" x14ac:dyDescent="0.2">
      <c r="B156" s="54" t="s">
        <v>1403</v>
      </c>
      <c r="C156" s="54" t="s">
        <v>168</v>
      </c>
      <c r="D156" s="54" t="s">
        <v>42</v>
      </c>
      <c r="E156" s="55">
        <v>-31100</v>
      </c>
      <c r="F156" s="56">
        <v>-6.5932000000000004</v>
      </c>
      <c r="G156" s="57">
        <v>-1.1808550463608901E-2</v>
      </c>
    </row>
    <row r="157" spans="2:7" x14ac:dyDescent="0.2">
      <c r="B157" s="54" t="s">
        <v>1404</v>
      </c>
      <c r="C157" s="54" t="s">
        <v>168</v>
      </c>
      <c r="D157" s="54" t="s">
        <v>186</v>
      </c>
      <c r="E157" s="55">
        <v>-175</v>
      </c>
      <c r="F157" s="56">
        <v>-6.6093999999999999</v>
      </c>
      <c r="G157" s="57">
        <v>-1.18375649812196E-2</v>
      </c>
    </row>
    <row r="158" spans="2:7" x14ac:dyDescent="0.2">
      <c r="B158" s="54" t="s">
        <v>1405</v>
      </c>
      <c r="C158" s="54" t="s">
        <v>168</v>
      </c>
      <c r="D158" s="54" t="s">
        <v>202</v>
      </c>
      <c r="E158" s="55">
        <v>-2425</v>
      </c>
      <c r="F158" s="56">
        <v>-7.7515124999999996</v>
      </c>
      <c r="G158" s="57">
        <v>-1.38831108605147E-2</v>
      </c>
    </row>
    <row r="159" spans="2:7" x14ac:dyDescent="0.2">
      <c r="B159" s="54" t="s">
        <v>167</v>
      </c>
      <c r="C159" s="54" t="s">
        <v>168</v>
      </c>
      <c r="D159" s="54" t="s">
        <v>36</v>
      </c>
      <c r="E159" s="55">
        <v>-675</v>
      </c>
      <c r="F159" s="56">
        <v>-8.5441500000000001</v>
      </c>
      <c r="G159" s="57">
        <v>-1.53027401631445E-2</v>
      </c>
    </row>
    <row r="160" spans="2:7" x14ac:dyDescent="0.2">
      <c r="B160" s="54" t="s">
        <v>1406</v>
      </c>
      <c r="C160" s="54" t="s">
        <v>168</v>
      </c>
      <c r="D160" s="54" t="s">
        <v>33</v>
      </c>
      <c r="E160" s="55">
        <v>-650</v>
      </c>
      <c r="F160" s="56">
        <v>-10.228400000000001</v>
      </c>
      <c r="G160" s="57">
        <v>-1.8319264933867901E-2</v>
      </c>
    </row>
    <row r="161" spans="2:7" x14ac:dyDescent="0.2">
      <c r="B161" s="54" t="s">
        <v>1407</v>
      </c>
      <c r="C161" s="54" t="s">
        <v>168</v>
      </c>
      <c r="D161" s="54" t="s">
        <v>829</v>
      </c>
      <c r="E161" s="55">
        <v>-24000</v>
      </c>
      <c r="F161" s="56">
        <v>-10.3344</v>
      </c>
      <c r="G161" s="57">
        <v>-1.8509113012060902E-2</v>
      </c>
    </row>
    <row r="162" spans="2:7" x14ac:dyDescent="0.2">
      <c r="B162" s="54" t="s">
        <v>1408</v>
      </c>
      <c r="C162" s="54" t="s">
        <v>168</v>
      </c>
      <c r="D162" s="54" t="s">
        <v>215</v>
      </c>
      <c r="E162" s="55">
        <v>-2900</v>
      </c>
      <c r="F162" s="56">
        <v>-10.5067</v>
      </c>
      <c r="G162" s="57">
        <v>-1.8817705690104901E-2</v>
      </c>
    </row>
    <row r="163" spans="2:7" x14ac:dyDescent="0.2">
      <c r="B163" s="54" t="s">
        <v>1409</v>
      </c>
      <c r="C163" s="54" t="s">
        <v>168</v>
      </c>
      <c r="D163" s="54" t="s">
        <v>126</v>
      </c>
      <c r="E163" s="55">
        <v>-1900</v>
      </c>
      <c r="F163" s="56">
        <v>-12.7338</v>
      </c>
      <c r="G163" s="57">
        <v>-2.28064854537256E-2</v>
      </c>
    </row>
    <row r="164" spans="2:7" x14ac:dyDescent="0.2">
      <c r="B164" s="54" t="s">
        <v>1410</v>
      </c>
      <c r="C164" s="54" t="s">
        <v>168</v>
      </c>
      <c r="D164" s="54" t="s">
        <v>186</v>
      </c>
      <c r="E164" s="55">
        <v>-350</v>
      </c>
      <c r="F164" s="56">
        <v>-13.171200000000001</v>
      </c>
      <c r="G164" s="57">
        <v>-2.3589877429212799E-2</v>
      </c>
    </row>
    <row r="165" spans="2:7" x14ac:dyDescent="0.2">
      <c r="B165" s="54" t="s">
        <v>1411</v>
      </c>
      <c r="C165" s="54" t="s">
        <v>168</v>
      </c>
      <c r="D165" s="54" t="s">
        <v>126</v>
      </c>
      <c r="E165" s="55">
        <v>-700</v>
      </c>
      <c r="F165" s="56">
        <v>-13.661899999999999</v>
      </c>
      <c r="G165" s="57">
        <v>-2.44687307496783E-2</v>
      </c>
    </row>
    <row r="166" spans="2:7" x14ac:dyDescent="0.2">
      <c r="B166" s="54" t="s">
        <v>1412</v>
      </c>
      <c r="C166" s="54" t="s">
        <v>168</v>
      </c>
      <c r="D166" s="54" t="s">
        <v>42</v>
      </c>
      <c r="E166" s="55">
        <v>-5850</v>
      </c>
      <c r="F166" s="56">
        <v>-13.680809999999999</v>
      </c>
      <c r="G166" s="57">
        <v>-2.4502598930420099E-2</v>
      </c>
    </row>
    <row r="167" spans="2:7" x14ac:dyDescent="0.2">
      <c r="B167" s="54" t="s">
        <v>1413</v>
      </c>
      <c r="C167" s="54" t="s">
        <v>168</v>
      </c>
      <c r="D167" s="54" t="s">
        <v>80</v>
      </c>
      <c r="E167" s="55">
        <v>-1500</v>
      </c>
      <c r="F167" s="56">
        <v>-14.557499999999999</v>
      </c>
      <c r="G167" s="57">
        <v>-2.6072767908449201E-2</v>
      </c>
    </row>
    <row r="168" spans="2:7" x14ac:dyDescent="0.2">
      <c r="B168" s="54" t="s">
        <v>1414</v>
      </c>
      <c r="C168" s="54" t="s">
        <v>168</v>
      </c>
      <c r="D168" s="54" t="s">
        <v>60</v>
      </c>
      <c r="E168" s="55">
        <v>-38100</v>
      </c>
      <c r="F168" s="56">
        <v>-15.076169999999999</v>
      </c>
      <c r="G168" s="57">
        <v>-2.70017160472831E-2</v>
      </c>
    </row>
    <row r="169" spans="2:7" x14ac:dyDescent="0.2">
      <c r="B169" s="54" t="s">
        <v>1415</v>
      </c>
      <c r="C169" s="54" t="s">
        <v>168</v>
      </c>
      <c r="D169" s="54" t="s">
        <v>60</v>
      </c>
      <c r="E169" s="55">
        <v>-50</v>
      </c>
      <c r="F169" s="56">
        <v>-15.315</v>
      </c>
      <c r="G169" s="57">
        <v>-2.74294652596874E-2</v>
      </c>
    </row>
    <row r="170" spans="2:7" x14ac:dyDescent="0.2">
      <c r="B170" s="54" t="s">
        <v>1416</v>
      </c>
      <c r="C170" s="54" t="s">
        <v>168</v>
      </c>
      <c r="D170" s="54" t="s">
        <v>88</v>
      </c>
      <c r="E170" s="55">
        <v>-1650</v>
      </c>
      <c r="F170" s="56">
        <v>-15.8004</v>
      </c>
      <c r="G170" s="57">
        <v>-2.82988261762432E-2</v>
      </c>
    </row>
    <row r="171" spans="2:7" x14ac:dyDescent="0.2">
      <c r="B171" s="54" t="s">
        <v>1417</v>
      </c>
      <c r="C171" s="54" t="s">
        <v>168</v>
      </c>
      <c r="D171" s="54" t="s">
        <v>80</v>
      </c>
      <c r="E171" s="55">
        <v>-3000</v>
      </c>
      <c r="F171" s="56">
        <v>-16.159500000000001</v>
      </c>
      <c r="G171" s="57">
        <v>-2.8941981316612301E-2</v>
      </c>
    </row>
    <row r="172" spans="2:7" x14ac:dyDescent="0.2">
      <c r="B172" s="54" t="s">
        <v>1418</v>
      </c>
      <c r="C172" s="54" t="s">
        <v>168</v>
      </c>
      <c r="D172" s="54" t="s">
        <v>68</v>
      </c>
      <c r="E172" s="55">
        <v>-150</v>
      </c>
      <c r="F172" s="56">
        <v>-16.471499999999999</v>
      </c>
      <c r="G172" s="57">
        <v>-2.9500779433558E-2</v>
      </c>
    </row>
    <row r="173" spans="2:7" x14ac:dyDescent="0.2">
      <c r="B173" s="54" t="s">
        <v>1419</v>
      </c>
      <c r="C173" s="54" t="s">
        <v>168</v>
      </c>
      <c r="D173" s="54" t="s">
        <v>96</v>
      </c>
      <c r="E173" s="55">
        <v>-375</v>
      </c>
      <c r="F173" s="56">
        <v>-18.196874999999999</v>
      </c>
      <c r="G173" s="57">
        <v>-3.2590959885561398E-2</v>
      </c>
    </row>
    <row r="174" spans="2:7" x14ac:dyDescent="0.2">
      <c r="B174" s="54" t="s">
        <v>1420</v>
      </c>
      <c r="C174" s="54" t="s">
        <v>168</v>
      </c>
      <c r="D174" s="54" t="s">
        <v>93</v>
      </c>
      <c r="E174" s="55">
        <v>-17400</v>
      </c>
      <c r="F174" s="56">
        <v>-18.694559999999999</v>
      </c>
      <c r="G174" s="57">
        <v>-3.3482323477971997E-2</v>
      </c>
    </row>
    <row r="175" spans="2:7" x14ac:dyDescent="0.2">
      <c r="B175" s="54" t="s">
        <v>1421</v>
      </c>
      <c r="C175" s="54" t="s">
        <v>168</v>
      </c>
      <c r="D175" s="54" t="s">
        <v>249</v>
      </c>
      <c r="E175" s="55">
        <v>-4200</v>
      </c>
      <c r="F175" s="56">
        <v>-18.885300000000001</v>
      </c>
      <c r="G175" s="57">
        <v>-3.3823942557543202E-2</v>
      </c>
    </row>
    <row r="176" spans="2:7" x14ac:dyDescent="0.2">
      <c r="B176" s="54" t="s">
        <v>1422</v>
      </c>
      <c r="C176" s="54" t="s">
        <v>168</v>
      </c>
      <c r="D176" s="54" t="s">
        <v>39</v>
      </c>
      <c r="E176" s="55">
        <v>-12300</v>
      </c>
      <c r="F176" s="56">
        <v>-20.119109999999999</v>
      </c>
      <c r="G176" s="57">
        <v>-3.6033720457122297E-2</v>
      </c>
    </row>
    <row r="177" spans="2:7" x14ac:dyDescent="0.2">
      <c r="B177" s="54" t="s">
        <v>1423</v>
      </c>
      <c r="C177" s="54" t="s">
        <v>168</v>
      </c>
      <c r="D177" s="54" t="s">
        <v>68</v>
      </c>
      <c r="E177" s="55">
        <v>-800</v>
      </c>
      <c r="F177" s="56">
        <v>-23.748799999999999</v>
      </c>
      <c r="G177" s="57">
        <v>-4.25345664093544E-2</v>
      </c>
    </row>
    <row r="178" spans="2:7" x14ac:dyDescent="0.2">
      <c r="B178" s="54" t="s">
        <v>1424</v>
      </c>
      <c r="C178" s="54" t="s">
        <v>168</v>
      </c>
      <c r="D178" s="54" t="s">
        <v>71</v>
      </c>
      <c r="E178" s="55">
        <v>-1100</v>
      </c>
      <c r="F178" s="56">
        <v>-23.887599999999999</v>
      </c>
      <c r="G178" s="57">
        <v>-4.2783159930610999E-2</v>
      </c>
    </row>
    <row r="179" spans="2:7" x14ac:dyDescent="0.2">
      <c r="B179" s="54" t="s">
        <v>1425</v>
      </c>
      <c r="C179" s="54" t="s">
        <v>168</v>
      </c>
      <c r="D179" s="54" t="s">
        <v>68</v>
      </c>
      <c r="E179" s="55">
        <v>-225</v>
      </c>
      <c r="F179" s="56">
        <v>-24.56775</v>
      </c>
      <c r="G179" s="57">
        <v>-4.4001321915356502E-2</v>
      </c>
    </row>
    <row r="180" spans="2:7" x14ac:dyDescent="0.2">
      <c r="B180" s="54" t="s">
        <v>1426</v>
      </c>
      <c r="C180" s="54" t="s">
        <v>168</v>
      </c>
      <c r="D180" s="54" t="s">
        <v>71</v>
      </c>
      <c r="E180" s="55">
        <v>-1425</v>
      </c>
      <c r="F180" s="56">
        <v>-25.275224999999999</v>
      </c>
      <c r="G180" s="57">
        <v>-4.5268423510824801E-2</v>
      </c>
    </row>
    <row r="181" spans="2:7" x14ac:dyDescent="0.2">
      <c r="B181" s="54" t="s">
        <v>1427</v>
      </c>
      <c r="C181" s="54" t="s">
        <v>168</v>
      </c>
      <c r="D181" s="54" t="s">
        <v>42</v>
      </c>
      <c r="E181" s="55">
        <v>-6350</v>
      </c>
      <c r="F181" s="56">
        <v>-25.904824999999999</v>
      </c>
      <c r="G181" s="57">
        <v>-4.6396049454507399E-2</v>
      </c>
    </row>
    <row r="182" spans="2:7" x14ac:dyDescent="0.2">
      <c r="B182" s="54" t="s">
        <v>1428</v>
      </c>
      <c r="C182" s="54" t="s">
        <v>168</v>
      </c>
      <c r="D182" s="54" t="s">
        <v>93</v>
      </c>
      <c r="E182" s="55">
        <v>-1200</v>
      </c>
      <c r="F182" s="56">
        <v>-27.713999999999999</v>
      </c>
      <c r="G182" s="57">
        <v>-4.9636317349459697E-2</v>
      </c>
    </row>
    <row r="183" spans="2:7" x14ac:dyDescent="0.2">
      <c r="B183" s="54" t="s">
        <v>1429</v>
      </c>
      <c r="C183" s="54" t="s">
        <v>168</v>
      </c>
      <c r="D183" s="54" t="s">
        <v>96</v>
      </c>
      <c r="E183" s="55">
        <v>-7500</v>
      </c>
      <c r="F183" s="56">
        <v>-28.061250000000001</v>
      </c>
      <c r="G183" s="57">
        <v>-5.0258248907502599E-2</v>
      </c>
    </row>
    <row r="184" spans="2:7" x14ac:dyDescent="0.2">
      <c r="B184" s="54" t="s">
        <v>1430</v>
      </c>
      <c r="C184" s="54" t="s">
        <v>168</v>
      </c>
      <c r="D184" s="54" t="s">
        <v>33</v>
      </c>
      <c r="E184" s="55">
        <v>-5500</v>
      </c>
      <c r="F184" s="56">
        <v>-28.569749999999999</v>
      </c>
      <c r="G184" s="57">
        <v>-5.1168982376947697E-2</v>
      </c>
    </row>
    <row r="185" spans="2:7" x14ac:dyDescent="0.2">
      <c r="B185" s="54" t="s">
        <v>1431</v>
      </c>
      <c r="C185" s="54" t="s">
        <v>168</v>
      </c>
      <c r="D185" s="54" t="s">
        <v>215</v>
      </c>
      <c r="E185" s="55">
        <v>-14200</v>
      </c>
      <c r="F185" s="56">
        <v>-29.10858</v>
      </c>
      <c r="G185" s="57">
        <v>-5.2134037471030403E-2</v>
      </c>
    </row>
    <row r="186" spans="2:7" x14ac:dyDescent="0.2">
      <c r="B186" s="54" t="s">
        <v>1432</v>
      </c>
      <c r="C186" s="54" t="s">
        <v>168</v>
      </c>
      <c r="D186" s="54" t="s">
        <v>65</v>
      </c>
      <c r="E186" s="55">
        <v>-5420</v>
      </c>
      <c r="F186" s="56">
        <v>-29.224640000000001</v>
      </c>
      <c r="G186" s="57">
        <v>-5.2341903206455799E-2</v>
      </c>
    </row>
    <row r="187" spans="2:7" x14ac:dyDescent="0.2">
      <c r="B187" s="54" t="s">
        <v>1433</v>
      </c>
      <c r="C187" s="54" t="s">
        <v>168</v>
      </c>
      <c r="D187" s="54" t="s">
        <v>107</v>
      </c>
      <c r="E187" s="55">
        <v>-3875</v>
      </c>
      <c r="F187" s="56">
        <v>-29.632124999999998</v>
      </c>
      <c r="G187" s="57">
        <v>-5.3071716830441602E-2</v>
      </c>
    </row>
    <row r="188" spans="2:7" x14ac:dyDescent="0.2">
      <c r="B188" s="54" t="s">
        <v>1434</v>
      </c>
      <c r="C188" s="54" t="s">
        <v>168</v>
      </c>
      <c r="D188" s="54" t="s">
        <v>234</v>
      </c>
      <c r="E188" s="55">
        <v>-600</v>
      </c>
      <c r="F188" s="56">
        <v>-29.885999999999999</v>
      </c>
      <c r="G188" s="57">
        <v>-5.3526411932812101E-2</v>
      </c>
    </row>
    <row r="189" spans="2:7" x14ac:dyDescent="0.2">
      <c r="B189" s="54" t="s">
        <v>1435</v>
      </c>
      <c r="C189" s="54" t="s">
        <v>168</v>
      </c>
      <c r="D189" s="54" t="s">
        <v>80</v>
      </c>
      <c r="E189" s="55">
        <v>-11250</v>
      </c>
      <c r="F189" s="56">
        <v>-30.031874999999999</v>
      </c>
      <c r="G189" s="57">
        <v>-5.37876769177782E-2</v>
      </c>
    </row>
    <row r="190" spans="2:7" x14ac:dyDescent="0.2">
      <c r="B190" s="54" t="s">
        <v>1436</v>
      </c>
      <c r="C190" s="54" t="s">
        <v>168</v>
      </c>
      <c r="D190" s="54" t="s">
        <v>80</v>
      </c>
      <c r="E190" s="55">
        <v>-1875</v>
      </c>
      <c r="F190" s="56">
        <v>-30.395624999999999</v>
      </c>
      <c r="G190" s="57">
        <v>-5.4439160299313401E-2</v>
      </c>
    </row>
    <row r="191" spans="2:7" x14ac:dyDescent="0.2">
      <c r="B191" s="54" t="s">
        <v>1437</v>
      </c>
      <c r="C191" s="54" t="s">
        <v>168</v>
      </c>
      <c r="D191" s="54" t="s">
        <v>272</v>
      </c>
      <c r="E191" s="55">
        <v>-17750</v>
      </c>
      <c r="F191" s="56">
        <v>-30.576149999999998</v>
      </c>
      <c r="G191" s="57">
        <v>-5.4762484113613501E-2</v>
      </c>
    </row>
    <row r="192" spans="2:7" x14ac:dyDescent="0.2">
      <c r="B192" s="54" t="s">
        <v>1438</v>
      </c>
      <c r="C192" s="54" t="s">
        <v>168</v>
      </c>
      <c r="D192" s="54" t="s">
        <v>42</v>
      </c>
      <c r="E192" s="55">
        <v>-2500</v>
      </c>
      <c r="F192" s="56">
        <v>-30.855</v>
      </c>
      <c r="G192" s="57">
        <v>-5.5261909930633603E-2</v>
      </c>
    </row>
    <row r="193" spans="2:7" x14ac:dyDescent="0.2">
      <c r="B193" s="54" t="s">
        <v>1439</v>
      </c>
      <c r="C193" s="54" t="s">
        <v>168</v>
      </c>
      <c r="D193" s="54" t="s">
        <v>80</v>
      </c>
      <c r="E193" s="55">
        <v>-1800</v>
      </c>
      <c r="F193" s="56">
        <v>-31.208400000000001</v>
      </c>
      <c r="G193" s="57">
        <v>-5.5894856259250898E-2</v>
      </c>
    </row>
    <row r="194" spans="2:7" x14ac:dyDescent="0.2">
      <c r="B194" s="54" t="s">
        <v>169</v>
      </c>
      <c r="C194" s="54" t="s">
        <v>168</v>
      </c>
      <c r="D194" s="54" t="s">
        <v>68</v>
      </c>
      <c r="E194" s="55">
        <v>-11200</v>
      </c>
      <c r="F194" s="56">
        <v>-31.7576</v>
      </c>
      <c r="G194" s="57">
        <v>-5.6878484226643697E-2</v>
      </c>
    </row>
    <row r="195" spans="2:7" x14ac:dyDescent="0.2">
      <c r="B195" s="54" t="s">
        <v>1440</v>
      </c>
      <c r="C195" s="54" t="s">
        <v>168</v>
      </c>
      <c r="D195" s="54" t="s">
        <v>60</v>
      </c>
      <c r="E195" s="55">
        <v>-750</v>
      </c>
      <c r="F195" s="56">
        <v>-31.818750000000001</v>
      </c>
      <c r="G195" s="57">
        <v>-5.6988005075525802E-2</v>
      </c>
    </row>
    <row r="196" spans="2:7" x14ac:dyDescent="0.2">
      <c r="B196" s="54" t="s">
        <v>1441</v>
      </c>
      <c r="C196" s="54" t="s">
        <v>168</v>
      </c>
      <c r="D196" s="54" t="s">
        <v>36</v>
      </c>
      <c r="E196" s="55">
        <v>-18800</v>
      </c>
      <c r="F196" s="56">
        <v>-33.43956</v>
      </c>
      <c r="G196" s="57">
        <v>-5.9890907562470203E-2</v>
      </c>
    </row>
    <row r="197" spans="2:7" x14ac:dyDescent="0.2">
      <c r="B197" s="54" t="s">
        <v>1442</v>
      </c>
      <c r="C197" s="54" t="s">
        <v>168</v>
      </c>
      <c r="D197" s="54" t="s">
        <v>202</v>
      </c>
      <c r="E197" s="55">
        <v>-2750</v>
      </c>
      <c r="F197" s="56">
        <v>-33.569249999999997</v>
      </c>
      <c r="G197" s="57">
        <v>-6.0123184895119801E-2</v>
      </c>
    </row>
    <row r="198" spans="2:7" x14ac:dyDescent="0.2">
      <c r="B198" s="54" t="s">
        <v>1443</v>
      </c>
      <c r="C198" s="54" t="s">
        <v>168</v>
      </c>
      <c r="D198" s="54" t="s">
        <v>68</v>
      </c>
      <c r="E198" s="55">
        <v>-750</v>
      </c>
      <c r="F198" s="56">
        <v>-39.6</v>
      </c>
      <c r="G198" s="57">
        <v>-7.0924376381561793E-2</v>
      </c>
    </row>
    <row r="199" spans="2:7" x14ac:dyDescent="0.2">
      <c r="B199" s="54" t="s">
        <v>1444</v>
      </c>
      <c r="C199" s="54" t="s">
        <v>168</v>
      </c>
      <c r="D199" s="54" t="s">
        <v>47</v>
      </c>
      <c r="E199" s="55">
        <v>-12150</v>
      </c>
      <c r="F199" s="56">
        <v>-42.944175000000001</v>
      </c>
      <c r="G199" s="57">
        <v>-7.6913859371102497E-2</v>
      </c>
    </row>
    <row r="200" spans="2:7" x14ac:dyDescent="0.2">
      <c r="B200" s="54" t="s">
        <v>1445</v>
      </c>
      <c r="C200" s="54" t="s">
        <v>168</v>
      </c>
      <c r="D200" s="54" t="s">
        <v>42</v>
      </c>
      <c r="E200" s="55">
        <v>-4500</v>
      </c>
      <c r="F200" s="56">
        <v>-43.749000000000002</v>
      </c>
      <c r="G200" s="57">
        <v>-7.8355316725175497E-2</v>
      </c>
    </row>
    <row r="201" spans="2:7" x14ac:dyDescent="0.2">
      <c r="B201" s="54" t="s">
        <v>1446</v>
      </c>
      <c r="C201" s="54" t="s">
        <v>168</v>
      </c>
      <c r="D201" s="54" t="s">
        <v>42</v>
      </c>
      <c r="E201" s="55">
        <v>-26550</v>
      </c>
      <c r="F201" s="56">
        <v>-45.642105000000001</v>
      </c>
      <c r="G201" s="57">
        <v>-8.1745904895625401E-2</v>
      </c>
    </row>
    <row r="202" spans="2:7" x14ac:dyDescent="0.2">
      <c r="B202" s="54" t="s">
        <v>1447</v>
      </c>
      <c r="C202" s="54" t="s">
        <v>168</v>
      </c>
      <c r="D202" s="54" t="s">
        <v>96</v>
      </c>
      <c r="E202" s="55">
        <v>-12500</v>
      </c>
      <c r="F202" s="56">
        <v>-46.993749999999999</v>
      </c>
      <c r="G202" s="57">
        <v>-8.4166727590429896E-2</v>
      </c>
    </row>
    <row r="203" spans="2:7" x14ac:dyDescent="0.2">
      <c r="B203" s="54" t="s">
        <v>1448</v>
      </c>
      <c r="C203" s="54" t="s">
        <v>168</v>
      </c>
      <c r="D203" s="54" t="s">
        <v>77</v>
      </c>
      <c r="E203" s="55">
        <v>-2000</v>
      </c>
      <c r="F203" s="56">
        <v>-48.091999999999999</v>
      </c>
      <c r="G203" s="57">
        <v>-8.61337148722746E-2</v>
      </c>
    </row>
    <row r="204" spans="2:7" x14ac:dyDescent="0.2">
      <c r="B204" s="54" t="s">
        <v>1449</v>
      </c>
      <c r="C204" s="54" t="s">
        <v>168</v>
      </c>
      <c r="D204" s="54" t="s">
        <v>80</v>
      </c>
      <c r="E204" s="55">
        <v>-9000</v>
      </c>
      <c r="F204" s="56">
        <v>-48.298499999999997</v>
      </c>
      <c r="G204" s="57">
        <v>-8.6503560420829906E-2</v>
      </c>
    </row>
    <row r="205" spans="2:7" x14ac:dyDescent="0.2">
      <c r="B205" s="54" t="s">
        <v>172</v>
      </c>
      <c r="C205" s="54" t="s">
        <v>168</v>
      </c>
      <c r="D205" s="54" t="s">
        <v>80</v>
      </c>
      <c r="E205" s="55">
        <v>-450</v>
      </c>
      <c r="F205" s="56">
        <v>-48.762</v>
      </c>
      <c r="G205" s="57">
        <v>-8.7333698008023194E-2</v>
      </c>
    </row>
    <row r="206" spans="2:7" x14ac:dyDescent="0.2">
      <c r="B206" s="54" t="s">
        <v>1450</v>
      </c>
      <c r="C206" s="54" t="s">
        <v>168</v>
      </c>
      <c r="D206" s="54" t="s">
        <v>129</v>
      </c>
      <c r="E206" s="55">
        <v>-11475</v>
      </c>
      <c r="F206" s="56">
        <v>-49.887562500000001</v>
      </c>
      <c r="G206" s="57">
        <v>-8.9349602512845697E-2</v>
      </c>
    </row>
    <row r="207" spans="2:7" x14ac:dyDescent="0.2">
      <c r="B207" s="54" t="s">
        <v>1451</v>
      </c>
      <c r="C207" s="54" t="s">
        <v>168</v>
      </c>
      <c r="D207" s="54" t="s">
        <v>221</v>
      </c>
      <c r="E207" s="55">
        <v>-12825</v>
      </c>
      <c r="F207" s="56">
        <v>-50.113687499999997</v>
      </c>
      <c r="G207" s="57">
        <v>-8.9754596821160895E-2</v>
      </c>
    </row>
    <row r="208" spans="2:7" x14ac:dyDescent="0.2">
      <c r="B208" s="54" t="s">
        <v>1452</v>
      </c>
      <c r="C208" s="54" t="s">
        <v>168</v>
      </c>
      <c r="D208" s="54" t="s">
        <v>93</v>
      </c>
      <c r="E208" s="55">
        <v>-7425</v>
      </c>
      <c r="F208" s="56">
        <v>-50.2561125</v>
      </c>
      <c r="G208" s="57">
        <v>-9.0009682788487796E-2</v>
      </c>
    </row>
    <row r="209" spans="2:7" x14ac:dyDescent="0.2">
      <c r="B209" s="54" t="s">
        <v>1453</v>
      </c>
      <c r="C209" s="54" t="s">
        <v>168</v>
      </c>
      <c r="D209" s="54" t="s">
        <v>42</v>
      </c>
      <c r="E209" s="55">
        <v>-5000</v>
      </c>
      <c r="F209" s="56">
        <v>-50.58</v>
      </c>
      <c r="G209" s="57">
        <v>-9.0589771650994896E-2</v>
      </c>
    </row>
    <row r="210" spans="2:7" x14ac:dyDescent="0.2">
      <c r="B210" s="54" t="s">
        <v>1454</v>
      </c>
      <c r="C210" s="54" t="s">
        <v>168</v>
      </c>
      <c r="D210" s="54" t="s">
        <v>112</v>
      </c>
      <c r="E210" s="55">
        <v>-13600</v>
      </c>
      <c r="F210" s="56">
        <v>-50.898000000000003</v>
      </c>
      <c r="G210" s="57">
        <v>-9.1159315885574105E-2</v>
      </c>
    </row>
    <row r="211" spans="2:7" x14ac:dyDescent="0.2">
      <c r="B211" s="54" t="s">
        <v>1455</v>
      </c>
      <c r="C211" s="54" t="s">
        <v>168</v>
      </c>
      <c r="D211" s="54" t="s">
        <v>215</v>
      </c>
      <c r="E211" s="55">
        <v>-14500</v>
      </c>
      <c r="F211" s="56">
        <v>-52.207250000000002</v>
      </c>
      <c r="G211" s="57">
        <v>-9.3504208304199393E-2</v>
      </c>
    </row>
    <row r="212" spans="2:7" x14ac:dyDescent="0.2">
      <c r="B212" s="54" t="s">
        <v>1456</v>
      </c>
      <c r="C212" s="54" t="s">
        <v>168</v>
      </c>
      <c r="D212" s="54" t="s">
        <v>93</v>
      </c>
      <c r="E212" s="55">
        <v>-1575</v>
      </c>
      <c r="F212" s="56">
        <v>-52.787700000000001</v>
      </c>
      <c r="G212" s="57">
        <v>-9.4543805634266995E-2</v>
      </c>
    </row>
    <row r="213" spans="2:7" x14ac:dyDescent="0.2">
      <c r="B213" s="54" t="s">
        <v>1457</v>
      </c>
      <c r="C213" s="54" t="s">
        <v>168</v>
      </c>
      <c r="D213" s="54" t="s">
        <v>96</v>
      </c>
      <c r="E213" s="55">
        <v>-3300</v>
      </c>
      <c r="F213" s="56">
        <v>-55.337699999999998</v>
      </c>
      <c r="G213" s="57">
        <v>-9.9110905628534196E-2</v>
      </c>
    </row>
    <row r="214" spans="2:7" x14ac:dyDescent="0.2">
      <c r="B214" s="54" t="s">
        <v>1458</v>
      </c>
      <c r="C214" s="54" t="s">
        <v>168</v>
      </c>
      <c r="D214" s="54" t="s">
        <v>42</v>
      </c>
      <c r="E214" s="55">
        <v>-56000</v>
      </c>
      <c r="F214" s="56">
        <v>-63.711199999999998</v>
      </c>
      <c r="G214" s="57">
        <v>-0.114108008295984</v>
      </c>
    </row>
    <row r="215" spans="2:7" x14ac:dyDescent="0.2">
      <c r="B215" s="54" t="s">
        <v>1459</v>
      </c>
      <c r="C215" s="54" t="s">
        <v>168</v>
      </c>
      <c r="D215" s="54" t="s">
        <v>42</v>
      </c>
      <c r="E215" s="55">
        <v>-20000</v>
      </c>
      <c r="F215" s="56">
        <v>-64.42</v>
      </c>
      <c r="G215" s="57">
        <v>-0.11537748299243</v>
      </c>
    </row>
    <row r="216" spans="2:7" x14ac:dyDescent="0.2">
      <c r="B216" s="54" t="s">
        <v>1460</v>
      </c>
      <c r="C216" s="54" t="s">
        <v>168</v>
      </c>
      <c r="D216" s="54" t="s">
        <v>80</v>
      </c>
      <c r="E216" s="55">
        <v>-11200</v>
      </c>
      <c r="F216" s="56">
        <v>-65.251199999999997</v>
      </c>
      <c r="G216" s="57">
        <v>-0.11686617848859999</v>
      </c>
    </row>
    <row r="217" spans="2:7" x14ac:dyDescent="0.2">
      <c r="B217" s="54" t="s">
        <v>1461</v>
      </c>
      <c r="C217" s="54" t="s">
        <v>168</v>
      </c>
      <c r="D217" s="54" t="s">
        <v>60</v>
      </c>
      <c r="E217" s="55">
        <v>-15750</v>
      </c>
      <c r="F217" s="56">
        <v>-65.441249999999997</v>
      </c>
      <c r="G217" s="57">
        <v>-0.117206561764644</v>
      </c>
    </row>
    <row r="218" spans="2:7" x14ac:dyDescent="0.2">
      <c r="B218" s="54" t="s">
        <v>1462</v>
      </c>
      <c r="C218" s="54" t="s">
        <v>168</v>
      </c>
      <c r="D218" s="54" t="s">
        <v>112</v>
      </c>
      <c r="E218" s="55">
        <v>-500325</v>
      </c>
      <c r="F218" s="56">
        <v>-65.6926725</v>
      </c>
      <c r="G218" s="57">
        <v>-0.117656864391431</v>
      </c>
    </row>
    <row r="219" spans="2:7" x14ac:dyDescent="0.2">
      <c r="B219" s="54" t="s">
        <v>1463</v>
      </c>
      <c r="C219" s="54" t="s">
        <v>168</v>
      </c>
      <c r="D219" s="54" t="s">
        <v>199</v>
      </c>
      <c r="E219" s="55">
        <v>-3600</v>
      </c>
      <c r="F219" s="56">
        <v>-67.680000000000007</v>
      </c>
      <c r="G219" s="57">
        <v>-0.121216206906669</v>
      </c>
    </row>
    <row r="220" spans="2:7" x14ac:dyDescent="0.2">
      <c r="B220" s="54" t="s">
        <v>1464</v>
      </c>
      <c r="C220" s="54" t="s">
        <v>168</v>
      </c>
      <c r="D220" s="54" t="s">
        <v>47</v>
      </c>
      <c r="E220" s="55">
        <v>-53625</v>
      </c>
      <c r="F220" s="56">
        <v>-71.921850000000006</v>
      </c>
      <c r="G220" s="57">
        <v>-0.128813443420662</v>
      </c>
    </row>
    <row r="221" spans="2:7" x14ac:dyDescent="0.2">
      <c r="B221" s="54" t="s">
        <v>1465</v>
      </c>
      <c r="C221" s="54" t="s">
        <v>168</v>
      </c>
      <c r="D221" s="54" t="s">
        <v>71</v>
      </c>
      <c r="E221" s="55">
        <v>-4800</v>
      </c>
      <c r="F221" s="56">
        <v>-73.603200000000001</v>
      </c>
      <c r="G221" s="57">
        <v>-0.13182477423453001</v>
      </c>
    </row>
    <row r="222" spans="2:7" x14ac:dyDescent="0.2">
      <c r="B222" s="54" t="s">
        <v>1466</v>
      </c>
      <c r="C222" s="54" t="s">
        <v>168</v>
      </c>
      <c r="D222" s="54" t="s">
        <v>88</v>
      </c>
      <c r="E222" s="55">
        <v>-9600</v>
      </c>
      <c r="F222" s="56">
        <v>-76.204800000000006</v>
      </c>
      <c r="G222" s="57">
        <v>-0.136484290840446</v>
      </c>
    </row>
    <row r="223" spans="2:7" x14ac:dyDescent="0.2">
      <c r="B223" s="54" t="s">
        <v>1467</v>
      </c>
      <c r="C223" s="54" t="s">
        <v>168</v>
      </c>
      <c r="D223" s="54" t="s">
        <v>80</v>
      </c>
      <c r="E223" s="55">
        <v>-35250</v>
      </c>
      <c r="F223" s="56">
        <v>-76.450199999999995</v>
      </c>
      <c r="G223" s="57">
        <v>-0.13692380705165899</v>
      </c>
    </row>
    <row r="224" spans="2:7" x14ac:dyDescent="0.2">
      <c r="B224" s="54" t="s">
        <v>1468</v>
      </c>
      <c r="C224" s="54" t="s">
        <v>168</v>
      </c>
      <c r="D224" s="54" t="s">
        <v>234</v>
      </c>
      <c r="E224" s="55">
        <v>-18675</v>
      </c>
      <c r="F224" s="56">
        <v>-76.744912499999998</v>
      </c>
      <c r="G224" s="57">
        <v>-0.13745164291717199</v>
      </c>
    </row>
    <row r="225" spans="2:7" x14ac:dyDescent="0.2">
      <c r="B225" s="54" t="s">
        <v>1469</v>
      </c>
      <c r="C225" s="54" t="s">
        <v>168</v>
      </c>
      <c r="D225" s="54" t="s">
        <v>215</v>
      </c>
      <c r="E225" s="55">
        <v>-30400</v>
      </c>
      <c r="F225" s="56">
        <v>-78.933599999999998</v>
      </c>
      <c r="G225" s="57">
        <v>-0.141371625140193</v>
      </c>
    </row>
    <row r="226" spans="2:7" x14ac:dyDescent="0.2">
      <c r="B226" s="54" t="s">
        <v>1470</v>
      </c>
      <c r="C226" s="54" t="s">
        <v>168</v>
      </c>
      <c r="D226" s="54" t="s">
        <v>215</v>
      </c>
      <c r="E226" s="55">
        <v>-16125</v>
      </c>
      <c r="F226" s="56">
        <v>-79.407562499999997</v>
      </c>
      <c r="G226" s="57">
        <v>-0.14222050127001001</v>
      </c>
    </row>
    <row r="227" spans="2:7" x14ac:dyDescent="0.2">
      <c r="B227" s="54" t="s">
        <v>1471</v>
      </c>
      <c r="C227" s="54" t="s">
        <v>168</v>
      </c>
      <c r="D227" s="54" t="s">
        <v>215</v>
      </c>
      <c r="E227" s="55">
        <v>-25500</v>
      </c>
      <c r="F227" s="56">
        <v>-81.906000000000006</v>
      </c>
      <c r="G227" s="57">
        <v>-0.14669525181586399</v>
      </c>
    </row>
    <row r="228" spans="2:7" x14ac:dyDescent="0.2">
      <c r="B228" s="54" t="s">
        <v>1472</v>
      </c>
      <c r="C228" s="54" t="s">
        <v>168</v>
      </c>
      <c r="D228" s="54" t="s">
        <v>80</v>
      </c>
      <c r="E228" s="55">
        <v>-21700</v>
      </c>
      <c r="F228" s="56">
        <v>-83.111000000000004</v>
      </c>
      <c r="G228" s="57">
        <v>-0.148853430440606</v>
      </c>
    </row>
    <row r="229" spans="2:7" x14ac:dyDescent="0.2">
      <c r="B229" s="54" t="s">
        <v>1473</v>
      </c>
      <c r="C229" s="54" t="s">
        <v>168</v>
      </c>
      <c r="D229" s="54" t="s">
        <v>42</v>
      </c>
      <c r="E229" s="55">
        <v>-111300</v>
      </c>
      <c r="F229" s="56">
        <v>-90.809669999999997</v>
      </c>
      <c r="G229" s="57">
        <v>-0.162641899347612</v>
      </c>
    </row>
    <row r="230" spans="2:7" x14ac:dyDescent="0.2">
      <c r="B230" s="54" t="s">
        <v>1474</v>
      </c>
      <c r="C230" s="54" t="s">
        <v>168</v>
      </c>
      <c r="D230" s="54" t="s">
        <v>129</v>
      </c>
      <c r="E230" s="55">
        <v>-2100</v>
      </c>
      <c r="F230" s="56">
        <v>-92.614199999999997</v>
      </c>
      <c r="G230" s="57">
        <v>-0.16587384795649601</v>
      </c>
    </row>
    <row r="231" spans="2:7" x14ac:dyDescent="0.2">
      <c r="B231" s="54" t="s">
        <v>179</v>
      </c>
      <c r="C231" s="54" t="s">
        <v>168</v>
      </c>
      <c r="D231" s="54" t="s">
        <v>30</v>
      </c>
      <c r="E231" s="55">
        <v>-14000</v>
      </c>
      <c r="F231" s="56">
        <v>-102.837</v>
      </c>
      <c r="G231" s="57">
        <v>-0.184183083180573</v>
      </c>
    </row>
    <row r="232" spans="2:7" x14ac:dyDescent="0.2">
      <c r="B232" s="54" t="s">
        <v>1475</v>
      </c>
      <c r="C232" s="54" t="s">
        <v>168</v>
      </c>
      <c r="D232" s="54" t="s">
        <v>77</v>
      </c>
      <c r="E232" s="55">
        <v>-2275</v>
      </c>
      <c r="F232" s="56">
        <v>-105.27562500000001</v>
      </c>
      <c r="G232" s="57">
        <v>-0.188550708366267</v>
      </c>
    </row>
    <row r="233" spans="2:7" x14ac:dyDescent="0.2">
      <c r="B233" s="54" t="s">
        <v>1476</v>
      </c>
      <c r="C233" s="54" t="s">
        <v>168</v>
      </c>
      <c r="D233" s="54" t="s">
        <v>249</v>
      </c>
      <c r="E233" s="55">
        <v>-51750</v>
      </c>
      <c r="F233" s="56">
        <v>-116.691075</v>
      </c>
      <c r="G233" s="57">
        <v>-0.20899600312295599</v>
      </c>
    </row>
    <row r="234" spans="2:7" x14ac:dyDescent="0.2">
      <c r="B234" s="54" t="s">
        <v>1477</v>
      </c>
      <c r="C234" s="54" t="s">
        <v>168</v>
      </c>
      <c r="D234" s="54" t="s">
        <v>221</v>
      </c>
      <c r="E234" s="55">
        <v>-2550</v>
      </c>
      <c r="F234" s="56">
        <v>-119.952</v>
      </c>
      <c r="G234" s="57">
        <v>-0.21483638373033101</v>
      </c>
    </row>
    <row r="235" spans="2:7" x14ac:dyDescent="0.2">
      <c r="B235" s="54" t="s">
        <v>1478</v>
      </c>
      <c r="C235" s="54" t="s">
        <v>168</v>
      </c>
      <c r="D235" s="54" t="s">
        <v>42</v>
      </c>
      <c r="E235" s="55">
        <v>-17550</v>
      </c>
      <c r="F235" s="56">
        <v>-126.1494</v>
      </c>
      <c r="G235" s="57">
        <v>-0.22593604863404501</v>
      </c>
    </row>
    <row r="236" spans="2:7" x14ac:dyDescent="0.2">
      <c r="B236" s="54" t="s">
        <v>1479</v>
      </c>
      <c r="C236" s="54" t="s">
        <v>168</v>
      </c>
      <c r="D236" s="54" t="s">
        <v>283</v>
      </c>
      <c r="E236" s="55">
        <v>-90000</v>
      </c>
      <c r="F236" s="56">
        <v>-139.91399999999999</v>
      </c>
      <c r="G236" s="57">
        <v>-0.25058871709721797</v>
      </c>
    </row>
    <row r="237" spans="2:7" x14ac:dyDescent="0.2">
      <c r="B237" s="54" t="s">
        <v>1480</v>
      </c>
      <c r="C237" s="54" t="s">
        <v>168</v>
      </c>
      <c r="D237" s="54" t="s">
        <v>68</v>
      </c>
      <c r="E237" s="55">
        <v>-1200</v>
      </c>
      <c r="F237" s="56">
        <v>-143.77199999999999</v>
      </c>
      <c r="G237" s="57">
        <v>-0.257498470735604</v>
      </c>
    </row>
    <row r="238" spans="2:7" x14ac:dyDescent="0.2">
      <c r="B238" s="54" t="s">
        <v>1481</v>
      </c>
      <c r="C238" s="54" t="s">
        <v>168</v>
      </c>
      <c r="D238" s="54" t="s">
        <v>96</v>
      </c>
      <c r="E238" s="55">
        <v>-7225</v>
      </c>
      <c r="F238" s="56">
        <v>-147.89574999999999</v>
      </c>
      <c r="G238" s="57">
        <v>-0.264884187834176</v>
      </c>
    </row>
    <row r="239" spans="2:7" x14ac:dyDescent="0.2">
      <c r="B239" s="54" t="s">
        <v>1482</v>
      </c>
      <c r="C239" s="54" t="s">
        <v>168</v>
      </c>
      <c r="D239" s="54" t="s">
        <v>42</v>
      </c>
      <c r="E239" s="55">
        <v>-36000</v>
      </c>
      <c r="F239" s="56">
        <v>-150.084</v>
      </c>
      <c r="G239" s="57">
        <v>-0.26880338648611901</v>
      </c>
    </row>
    <row r="240" spans="2:7" x14ac:dyDescent="0.2">
      <c r="B240" s="54" t="s">
        <v>1483</v>
      </c>
      <c r="C240" s="54" t="s">
        <v>168</v>
      </c>
      <c r="D240" s="54" t="s">
        <v>36</v>
      </c>
      <c r="E240" s="55">
        <v>-82500</v>
      </c>
      <c r="F240" s="56">
        <v>-154.53075000000001</v>
      </c>
      <c r="G240" s="57">
        <v>-0.27676760291729902</v>
      </c>
    </row>
    <row r="241" spans="2:7" x14ac:dyDescent="0.2">
      <c r="B241" s="54" t="s">
        <v>1484</v>
      </c>
      <c r="C241" s="54" t="s">
        <v>168</v>
      </c>
      <c r="D241" s="54" t="s">
        <v>221</v>
      </c>
      <c r="E241" s="55">
        <v>-39900</v>
      </c>
      <c r="F241" s="56">
        <v>-155.11125000000001</v>
      </c>
      <c r="G241" s="57">
        <v>-0.27780728979834701</v>
      </c>
    </row>
    <row r="242" spans="2:7" x14ac:dyDescent="0.2">
      <c r="B242" s="54" t="s">
        <v>1485</v>
      </c>
      <c r="C242" s="54" t="s">
        <v>168</v>
      </c>
      <c r="D242" s="54" t="s">
        <v>83</v>
      </c>
      <c r="E242" s="55">
        <v>-46875</v>
      </c>
      <c r="F242" s="56">
        <v>-161.25</v>
      </c>
      <c r="G242" s="57">
        <v>-0.28880191140219302</v>
      </c>
    </row>
    <row r="243" spans="2:7" x14ac:dyDescent="0.2">
      <c r="B243" s="54" t="s">
        <v>1486</v>
      </c>
      <c r="C243" s="54" t="s">
        <v>168</v>
      </c>
      <c r="D243" s="54" t="s">
        <v>71</v>
      </c>
      <c r="E243" s="55">
        <v>-7875</v>
      </c>
      <c r="F243" s="56">
        <v>-161.84700000000001</v>
      </c>
      <c r="G243" s="57">
        <v>-0.28987115010673298</v>
      </c>
    </row>
    <row r="244" spans="2:7" x14ac:dyDescent="0.2">
      <c r="B244" s="54" t="s">
        <v>1487</v>
      </c>
      <c r="C244" s="54" t="s">
        <v>168</v>
      </c>
      <c r="D244" s="54" t="s">
        <v>68</v>
      </c>
      <c r="E244" s="55">
        <v>-5600</v>
      </c>
      <c r="F244" s="56">
        <v>-165.28399999999999</v>
      </c>
      <c r="G244" s="57">
        <v>-0.29602688449116299</v>
      </c>
    </row>
    <row r="245" spans="2:7" x14ac:dyDescent="0.2">
      <c r="B245" s="54" t="s">
        <v>1488</v>
      </c>
      <c r="C245" s="54" t="s">
        <v>168</v>
      </c>
      <c r="D245" s="54" t="s">
        <v>77</v>
      </c>
      <c r="E245" s="55">
        <v>-33250</v>
      </c>
      <c r="F245" s="56">
        <v>-166.831875</v>
      </c>
      <c r="G245" s="57">
        <v>-0.29879915896317399</v>
      </c>
    </row>
    <row r="246" spans="2:7" x14ac:dyDescent="0.2">
      <c r="B246" s="54" t="s">
        <v>1489</v>
      </c>
      <c r="C246" s="54" t="s">
        <v>168</v>
      </c>
      <c r="D246" s="54" t="s">
        <v>234</v>
      </c>
      <c r="E246" s="55">
        <v>-41500</v>
      </c>
      <c r="F246" s="56">
        <v>-169.79724999999999</v>
      </c>
      <c r="G246" s="57">
        <v>-0.30411020372611502</v>
      </c>
    </row>
    <row r="247" spans="2:7" x14ac:dyDescent="0.2">
      <c r="B247" s="54" t="s">
        <v>1490</v>
      </c>
      <c r="C247" s="54" t="s">
        <v>168</v>
      </c>
      <c r="D247" s="54" t="s">
        <v>77</v>
      </c>
      <c r="E247" s="55">
        <v>-31050</v>
      </c>
      <c r="F247" s="56">
        <v>-172.74667500000001</v>
      </c>
      <c r="G247" s="57">
        <v>-0.30939268172634699</v>
      </c>
    </row>
    <row r="248" spans="2:7" x14ac:dyDescent="0.2">
      <c r="B248" s="54" t="s">
        <v>1491</v>
      </c>
      <c r="C248" s="54" t="s">
        <v>168</v>
      </c>
      <c r="D248" s="54" t="s">
        <v>96</v>
      </c>
      <c r="E248" s="55">
        <v>-9450</v>
      </c>
      <c r="F248" s="56">
        <v>-173.11455000000001</v>
      </c>
      <c r="G248" s="57">
        <v>-0.31005155306375498</v>
      </c>
    </row>
    <row r="249" spans="2:7" x14ac:dyDescent="0.2">
      <c r="B249" s="54" t="s">
        <v>1492</v>
      </c>
      <c r="C249" s="54" t="s">
        <v>168</v>
      </c>
      <c r="D249" s="54" t="s">
        <v>202</v>
      </c>
      <c r="E249" s="55">
        <v>-69350</v>
      </c>
      <c r="F249" s="56">
        <v>-174.83134999999999</v>
      </c>
      <c r="G249" s="57">
        <v>-0.313126375522641</v>
      </c>
    </row>
    <row r="250" spans="2:7" x14ac:dyDescent="0.2">
      <c r="B250" s="54" t="s">
        <v>1493</v>
      </c>
      <c r="C250" s="54" t="s">
        <v>168</v>
      </c>
      <c r="D250" s="54" t="s">
        <v>288</v>
      </c>
      <c r="E250" s="55">
        <v>-8400</v>
      </c>
      <c r="F250" s="56">
        <v>-185.1696</v>
      </c>
      <c r="G250" s="57">
        <v>-0.33164238396018297</v>
      </c>
    </row>
    <row r="251" spans="2:7" x14ac:dyDescent="0.2">
      <c r="B251" s="54" t="s">
        <v>1494</v>
      </c>
      <c r="C251" s="54" t="s">
        <v>168</v>
      </c>
      <c r="D251" s="54" t="s">
        <v>234</v>
      </c>
      <c r="E251" s="55">
        <v>-42500</v>
      </c>
      <c r="F251" s="56">
        <v>-191.86625000000001</v>
      </c>
      <c r="G251" s="57">
        <v>-0.34363621540199102</v>
      </c>
    </row>
    <row r="252" spans="2:7" x14ac:dyDescent="0.2">
      <c r="B252" s="54" t="s">
        <v>1495</v>
      </c>
      <c r="C252" s="54" t="s">
        <v>168</v>
      </c>
      <c r="D252" s="54" t="s">
        <v>93</v>
      </c>
      <c r="E252" s="55">
        <v>-6200</v>
      </c>
      <c r="F252" s="56">
        <v>-192.73320000000001</v>
      </c>
      <c r="G252" s="57">
        <v>-0.34518893984906202</v>
      </c>
    </row>
    <row r="253" spans="2:7" x14ac:dyDescent="0.2">
      <c r="B253" s="54" t="s">
        <v>1496</v>
      </c>
      <c r="C253" s="54" t="s">
        <v>168</v>
      </c>
      <c r="D253" s="54" t="s">
        <v>80</v>
      </c>
      <c r="E253" s="55">
        <v>-21750</v>
      </c>
      <c r="F253" s="56">
        <v>-210.0615</v>
      </c>
      <c r="G253" s="57">
        <v>-0.37622426488069299</v>
      </c>
    </row>
    <row r="254" spans="2:7" x14ac:dyDescent="0.2">
      <c r="B254" s="54" t="s">
        <v>1497</v>
      </c>
      <c r="C254" s="54" t="s">
        <v>168</v>
      </c>
      <c r="D254" s="54" t="s">
        <v>323</v>
      </c>
      <c r="E254" s="55">
        <v>-9000</v>
      </c>
      <c r="F254" s="56">
        <v>-223.47</v>
      </c>
      <c r="G254" s="57">
        <v>-0.40023915126231402</v>
      </c>
    </row>
    <row r="255" spans="2:7" x14ac:dyDescent="0.2">
      <c r="B255" s="54" t="s">
        <v>1498</v>
      </c>
      <c r="C255" s="54" t="s">
        <v>168</v>
      </c>
      <c r="D255" s="54" t="s">
        <v>96</v>
      </c>
      <c r="E255" s="55">
        <v>-2400</v>
      </c>
      <c r="F255" s="56">
        <v>-224.06399999999999</v>
      </c>
      <c r="G255" s="57">
        <v>-0.40130301690803699</v>
      </c>
    </row>
    <row r="256" spans="2:7" x14ac:dyDescent="0.2">
      <c r="B256" s="54" t="s">
        <v>1499</v>
      </c>
      <c r="C256" s="54" t="s">
        <v>168</v>
      </c>
      <c r="D256" s="54" t="s">
        <v>83</v>
      </c>
      <c r="E256" s="55">
        <v>-24500</v>
      </c>
      <c r="F256" s="56">
        <v>-232.70099999999999</v>
      </c>
      <c r="G256" s="57">
        <v>-0.41677205324156102</v>
      </c>
    </row>
    <row r="257" spans="2:7" x14ac:dyDescent="0.2">
      <c r="B257" s="54" t="s">
        <v>1500</v>
      </c>
      <c r="C257" s="54" t="s">
        <v>168</v>
      </c>
      <c r="D257" s="54" t="s">
        <v>288</v>
      </c>
      <c r="E257" s="55">
        <v>-17425</v>
      </c>
      <c r="F257" s="56">
        <v>-239.053575</v>
      </c>
      <c r="G257" s="57">
        <v>-0.42814963961257402</v>
      </c>
    </row>
    <row r="258" spans="2:7" x14ac:dyDescent="0.2">
      <c r="B258" s="54" t="s">
        <v>1501</v>
      </c>
      <c r="C258" s="54" t="s">
        <v>168</v>
      </c>
      <c r="D258" s="54" t="s">
        <v>42</v>
      </c>
      <c r="E258" s="55">
        <v>-315350</v>
      </c>
      <c r="F258" s="56">
        <v>-258.52393000000001</v>
      </c>
      <c r="G258" s="57">
        <v>-0.46302142714546801</v>
      </c>
    </row>
    <row r="259" spans="2:7" x14ac:dyDescent="0.2">
      <c r="B259" s="54" t="s">
        <v>1502</v>
      </c>
      <c r="C259" s="54" t="s">
        <v>168</v>
      </c>
      <c r="D259" s="54" t="s">
        <v>42</v>
      </c>
      <c r="E259" s="55">
        <v>-216000</v>
      </c>
      <c r="F259" s="56">
        <v>-261.55439999999999</v>
      </c>
      <c r="G259" s="57">
        <v>-0.46844905832963601</v>
      </c>
    </row>
    <row r="260" spans="2:7" x14ac:dyDescent="0.2">
      <c r="B260" s="54" t="s">
        <v>1503</v>
      </c>
      <c r="C260" s="54" t="s">
        <v>168</v>
      </c>
      <c r="D260" s="54" t="s">
        <v>93</v>
      </c>
      <c r="E260" s="55">
        <v>-8550</v>
      </c>
      <c r="F260" s="56">
        <v>-285.24509999999998</v>
      </c>
      <c r="G260" s="57">
        <v>-0.51087956649990496</v>
      </c>
    </row>
    <row r="261" spans="2:7" x14ac:dyDescent="0.2">
      <c r="B261" s="54" t="s">
        <v>1504</v>
      </c>
      <c r="C261" s="54" t="s">
        <v>168</v>
      </c>
      <c r="D261" s="54" t="s">
        <v>33</v>
      </c>
      <c r="E261" s="55">
        <v>-71400</v>
      </c>
      <c r="F261" s="56">
        <v>-286.92090000000002</v>
      </c>
      <c r="G261" s="57">
        <v>-0.51388095715496096</v>
      </c>
    </row>
    <row r="262" spans="2:7" x14ac:dyDescent="0.2">
      <c r="B262" s="54" t="s">
        <v>1505</v>
      </c>
      <c r="C262" s="54" t="s">
        <v>168</v>
      </c>
      <c r="D262" s="54" t="s">
        <v>74</v>
      </c>
      <c r="E262" s="55">
        <v>-67500</v>
      </c>
      <c r="F262" s="56">
        <v>-287.61750000000001</v>
      </c>
      <c r="G262" s="57">
        <v>-0.51512858141221896</v>
      </c>
    </row>
    <row r="263" spans="2:7" x14ac:dyDescent="0.2">
      <c r="B263" s="54" t="s">
        <v>1506</v>
      </c>
      <c r="C263" s="54" t="s">
        <v>168</v>
      </c>
      <c r="D263" s="54" t="s">
        <v>77</v>
      </c>
      <c r="E263" s="55">
        <v>-59850</v>
      </c>
      <c r="F263" s="56">
        <v>-298.77120000000002</v>
      </c>
      <c r="G263" s="57">
        <v>-0.53510507678714403</v>
      </c>
    </row>
    <row r="264" spans="2:7" x14ac:dyDescent="0.2">
      <c r="B264" s="54" t="s">
        <v>1507</v>
      </c>
      <c r="C264" s="54" t="s">
        <v>168</v>
      </c>
      <c r="D264" s="54" t="s">
        <v>199</v>
      </c>
      <c r="E264" s="55">
        <v>-113850</v>
      </c>
      <c r="F264" s="56">
        <v>-300.05167499999999</v>
      </c>
      <c r="G264" s="57">
        <v>-0.53739843261661802</v>
      </c>
    </row>
    <row r="265" spans="2:7" x14ac:dyDescent="0.2">
      <c r="B265" s="54" t="s">
        <v>176</v>
      </c>
      <c r="C265" s="54" t="s">
        <v>168</v>
      </c>
      <c r="D265" s="54" t="s">
        <v>112</v>
      </c>
      <c r="E265" s="55">
        <v>-17100</v>
      </c>
      <c r="F265" s="56">
        <v>-302.08859999999999</v>
      </c>
      <c r="G265" s="57">
        <v>-0.54104660522674497</v>
      </c>
    </row>
    <row r="266" spans="2:7" x14ac:dyDescent="0.2">
      <c r="B266" s="54" t="s">
        <v>1508</v>
      </c>
      <c r="C266" s="54" t="s">
        <v>168</v>
      </c>
      <c r="D266" s="54" t="s">
        <v>77</v>
      </c>
      <c r="E266" s="55">
        <v>-159100</v>
      </c>
      <c r="F266" s="56">
        <v>-335.71690999999998</v>
      </c>
      <c r="G266" s="57">
        <v>-0.60127556773977098</v>
      </c>
    </row>
    <row r="267" spans="2:7" x14ac:dyDescent="0.2">
      <c r="B267" s="54" t="s">
        <v>1509</v>
      </c>
      <c r="C267" s="54" t="s">
        <v>168</v>
      </c>
      <c r="D267" s="54" t="s">
        <v>80</v>
      </c>
      <c r="E267" s="55">
        <v>-109200</v>
      </c>
      <c r="F267" s="56">
        <v>-358.77659999999997</v>
      </c>
      <c r="G267" s="57">
        <v>-0.64257592462871405</v>
      </c>
    </row>
    <row r="268" spans="2:7" x14ac:dyDescent="0.2">
      <c r="B268" s="54" t="s">
        <v>1510</v>
      </c>
      <c r="C268" s="54" t="s">
        <v>168</v>
      </c>
      <c r="D268" s="54" t="s">
        <v>80</v>
      </c>
      <c r="E268" s="55">
        <v>-114000</v>
      </c>
      <c r="F268" s="56">
        <v>-362.976</v>
      </c>
      <c r="G268" s="57">
        <v>-0.65009713236044897</v>
      </c>
    </row>
    <row r="269" spans="2:7" x14ac:dyDescent="0.2">
      <c r="B269" s="54" t="s">
        <v>1511</v>
      </c>
      <c r="C269" s="54" t="s">
        <v>168</v>
      </c>
      <c r="D269" s="54" t="s">
        <v>71</v>
      </c>
      <c r="E269" s="55">
        <v>-30000</v>
      </c>
      <c r="F269" s="56">
        <v>-367.38</v>
      </c>
      <c r="G269" s="57">
        <v>-0.65798478270349003</v>
      </c>
    </row>
    <row r="270" spans="2:7" x14ac:dyDescent="0.2">
      <c r="B270" s="54" t="s">
        <v>1512</v>
      </c>
      <c r="C270" s="54" t="s">
        <v>168</v>
      </c>
      <c r="D270" s="54" t="s">
        <v>96</v>
      </c>
      <c r="E270" s="55">
        <v>-8000</v>
      </c>
      <c r="F270" s="56">
        <v>-386.56</v>
      </c>
      <c r="G270" s="57">
        <v>-0.69233653873880197</v>
      </c>
    </row>
    <row r="271" spans="2:7" x14ac:dyDescent="0.2">
      <c r="B271" s="54" t="s">
        <v>1513</v>
      </c>
      <c r="C271" s="54" t="s">
        <v>168</v>
      </c>
      <c r="D271" s="54" t="s">
        <v>42</v>
      </c>
      <c r="E271" s="55">
        <v>-43400</v>
      </c>
      <c r="F271" s="56">
        <v>-391.38119999999998</v>
      </c>
      <c r="G271" s="57">
        <v>-0.70097140246129597</v>
      </c>
    </row>
    <row r="272" spans="2:7" x14ac:dyDescent="0.2">
      <c r="B272" s="54" t="s">
        <v>1514</v>
      </c>
      <c r="C272" s="54" t="s">
        <v>168</v>
      </c>
      <c r="D272" s="54" t="s">
        <v>126</v>
      </c>
      <c r="E272" s="55">
        <v>-24050</v>
      </c>
      <c r="F272" s="56">
        <v>-395.09339999999997</v>
      </c>
      <c r="G272" s="57">
        <v>-0.70762002544118596</v>
      </c>
    </row>
    <row r="273" spans="2:7" x14ac:dyDescent="0.2">
      <c r="B273" s="54" t="s">
        <v>1515</v>
      </c>
      <c r="C273" s="54" t="s">
        <v>168</v>
      </c>
      <c r="D273" s="54" t="s">
        <v>288</v>
      </c>
      <c r="E273" s="55">
        <v>-8400</v>
      </c>
      <c r="F273" s="56">
        <v>-403.03199999999998</v>
      </c>
      <c r="G273" s="57">
        <v>-0.72183821368216305</v>
      </c>
    </row>
    <row r="274" spans="2:7" x14ac:dyDescent="0.2">
      <c r="B274" s="54" t="s">
        <v>1516</v>
      </c>
      <c r="C274" s="54" t="s">
        <v>168</v>
      </c>
      <c r="D274" s="54" t="s">
        <v>288</v>
      </c>
      <c r="E274" s="55">
        <v>-9625</v>
      </c>
      <c r="F274" s="56">
        <v>-429.66</v>
      </c>
      <c r="G274" s="57">
        <v>-0.76952948373994601</v>
      </c>
    </row>
    <row r="275" spans="2:7" x14ac:dyDescent="0.2">
      <c r="B275" s="54" t="s">
        <v>170</v>
      </c>
      <c r="C275" s="54" t="s">
        <v>168</v>
      </c>
      <c r="D275" s="54" t="s">
        <v>129</v>
      </c>
      <c r="E275" s="55">
        <v>-108375</v>
      </c>
      <c r="F275" s="56">
        <v>-468.45093750000001</v>
      </c>
      <c r="G275" s="57">
        <v>-0.83900481332185595</v>
      </c>
    </row>
    <row r="276" spans="2:7" x14ac:dyDescent="0.2">
      <c r="B276" s="54" t="s">
        <v>1517</v>
      </c>
      <c r="C276" s="54" t="s">
        <v>168</v>
      </c>
      <c r="D276" s="54" t="s">
        <v>71</v>
      </c>
      <c r="E276" s="55">
        <v>-48800</v>
      </c>
      <c r="F276" s="56">
        <v>-489.2688</v>
      </c>
      <c r="G276" s="57">
        <v>-0.87629001320593702</v>
      </c>
    </row>
    <row r="277" spans="2:7" x14ac:dyDescent="0.2">
      <c r="B277" s="54" t="s">
        <v>1518</v>
      </c>
      <c r="C277" s="54" t="s">
        <v>168</v>
      </c>
      <c r="D277" s="54" t="s">
        <v>202</v>
      </c>
      <c r="E277" s="55">
        <v>-195275</v>
      </c>
      <c r="F277" s="56">
        <v>-490.43316249999998</v>
      </c>
      <c r="G277" s="57">
        <v>-0.87837540927145696</v>
      </c>
    </row>
    <row r="278" spans="2:7" x14ac:dyDescent="0.2">
      <c r="B278" s="54" t="s">
        <v>175</v>
      </c>
      <c r="C278" s="54" t="s">
        <v>168</v>
      </c>
      <c r="D278" s="54" t="s">
        <v>115</v>
      </c>
      <c r="E278" s="55">
        <v>-675000</v>
      </c>
      <c r="F278" s="56">
        <v>-516.17250000000001</v>
      </c>
      <c r="G278" s="57">
        <v>-0.92447506736898299</v>
      </c>
    </row>
    <row r="279" spans="2:7" x14ac:dyDescent="0.2">
      <c r="B279" s="54" t="s">
        <v>1519</v>
      </c>
      <c r="C279" s="54" t="s">
        <v>168</v>
      </c>
      <c r="D279" s="54" t="s">
        <v>215</v>
      </c>
      <c r="E279" s="55">
        <v>-259150</v>
      </c>
      <c r="F279" s="56">
        <v>-528.92515000000003</v>
      </c>
      <c r="G279" s="57">
        <v>-0.94731531354227405</v>
      </c>
    </row>
    <row r="280" spans="2:7" x14ac:dyDescent="0.2">
      <c r="B280" s="54" t="s">
        <v>1520</v>
      </c>
      <c r="C280" s="54" t="s">
        <v>168</v>
      </c>
      <c r="D280" s="54" t="s">
        <v>42</v>
      </c>
      <c r="E280" s="55">
        <v>-172500</v>
      </c>
      <c r="F280" s="56">
        <v>-552.51750000000004</v>
      </c>
      <c r="G280" s="57">
        <v>-0.98956967493433301</v>
      </c>
    </row>
    <row r="281" spans="2:7" x14ac:dyDescent="0.2">
      <c r="B281" s="54" t="s">
        <v>1521</v>
      </c>
      <c r="C281" s="54" t="s">
        <v>168</v>
      </c>
      <c r="D281" s="54" t="s">
        <v>77</v>
      </c>
      <c r="E281" s="55">
        <v>-288100</v>
      </c>
      <c r="F281" s="56">
        <v>-606.53692999999998</v>
      </c>
      <c r="G281" s="57">
        <v>-1.0863195331474</v>
      </c>
    </row>
    <row r="282" spans="2:7" x14ac:dyDescent="0.2">
      <c r="B282" s="54" t="s">
        <v>1522</v>
      </c>
      <c r="C282" s="54" t="s">
        <v>168</v>
      </c>
      <c r="D282" s="54" t="s">
        <v>199</v>
      </c>
      <c r="E282" s="55">
        <v>-231150</v>
      </c>
      <c r="F282" s="56">
        <v>-612.66307500000005</v>
      </c>
      <c r="G282" s="57">
        <v>-1.09729157894912</v>
      </c>
    </row>
    <row r="283" spans="2:7" x14ac:dyDescent="0.2">
      <c r="B283" s="54" t="s">
        <v>1523</v>
      </c>
      <c r="C283" s="54" t="s">
        <v>168</v>
      </c>
      <c r="D283" s="54" t="s">
        <v>42</v>
      </c>
      <c r="E283" s="55">
        <v>-53125</v>
      </c>
      <c r="F283" s="56">
        <v>-652.26874999999995</v>
      </c>
      <c r="G283" s="57">
        <v>-1.1682261193669401</v>
      </c>
    </row>
    <row r="284" spans="2:7" x14ac:dyDescent="0.2">
      <c r="B284" s="54" t="s">
        <v>1524</v>
      </c>
      <c r="C284" s="54" t="s">
        <v>168</v>
      </c>
      <c r="D284" s="54" t="s">
        <v>42</v>
      </c>
      <c r="E284" s="55">
        <v>-289575</v>
      </c>
      <c r="F284" s="56">
        <v>-673.66728000000001</v>
      </c>
      <c r="G284" s="57">
        <v>-1.2065513061278501</v>
      </c>
    </row>
    <row r="285" spans="2:7" x14ac:dyDescent="0.2">
      <c r="B285" s="54" t="s">
        <v>1525</v>
      </c>
      <c r="C285" s="54" t="s">
        <v>168</v>
      </c>
      <c r="D285" s="54" t="s">
        <v>42</v>
      </c>
      <c r="E285" s="55">
        <v>-53200</v>
      </c>
      <c r="F285" s="56">
        <v>-710.91160000000002</v>
      </c>
      <c r="G285" s="57">
        <v>-1.2732566134449099</v>
      </c>
    </row>
    <row r="286" spans="2:7" x14ac:dyDescent="0.2">
      <c r="B286" s="54" t="s">
        <v>1526</v>
      </c>
      <c r="C286" s="54" t="s">
        <v>168</v>
      </c>
      <c r="D286" s="54" t="s">
        <v>47</v>
      </c>
      <c r="E286" s="55">
        <v>-66500</v>
      </c>
      <c r="F286" s="56">
        <v>-796.47050000000002</v>
      </c>
      <c r="G286" s="57">
        <v>-1.4264942807780501</v>
      </c>
    </row>
    <row r="287" spans="2:7" x14ac:dyDescent="0.2">
      <c r="B287" s="54" t="s">
        <v>174</v>
      </c>
      <c r="C287" s="54" t="s">
        <v>168</v>
      </c>
      <c r="D287" s="54" t="s">
        <v>36</v>
      </c>
      <c r="E287" s="55">
        <v>-445500</v>
      </c>
      <c r="F287" s="56">
        <v>-828.94185000000004</v>
      </c>
      <c r="G287" s="57">
        <v>-1.4846511052481901</v>
      </c>
    </row>
    <row r="288" spans="2:7" x14ac:dyDescent="0.2">
      <c r="B288" s="54" t="s">
        <v>1527</v>
      </c>
      <c r="C288" s="54" t="s">
        <v>168</v>
      </c>
      <c r="D288" s="54" t="s">
        <v>241</v>
      </c>
      <c r="E288" s="55">
        <v>-30282</v>
      </c>
      <c r="F288" s="56">
        <v>-878.93505000000005</v>
      </c>
      <c r="G288" s="57">
        <v>-1.5741899065946201</v>
      </c>
    </row>
    <row r="289" spans="2:7" x14ac:dyDescent="0.2">
      <c r="B289" s="54" t="s">
        <v>1528</v>
      </c>
      <c r="C289" s="54" t="s">
        <v>168</v>
      </c>
      <c r="D289" s="54" t="s">
        <v>112</v>
      </c>
      <c r="E289" s="55">
        <v>-8362575</v>
      </c>
      <c r="F289" s="56">
        <v>-1091.3160375</v>
      </c>
      <c r="G289" s="57">
        <v>-1.9545684190627399</v>
      </c>
    </row>
    <row r="290" spans="2:7" x14ac:dyDescent="0.2">
      <c r="B290" s="54" t="s">
        <v>1529</v>
      </c>
      <c r="C290" s="54" t="s">
        <v>168</v>
      </c>
      <c r="D290" s="54" t="s">
        <v>42</v>
      </c>
      <c r="E290" s="55">
        <v>-120000</v>
      </c>
      <c r="F290" s="56">
        <v>-1160.6400000000001</v>
      </c>
      <c r="G290" s="57">
        <v>-2.0787289950377801</v>
      </c>
    </row>
    <row r="291" spans="2:7" x14ac:dyDescent="0.2">
      <c r="B291" s="54" t="s">
        <v>1530</v>
      </c>
      <c r="C291" s="54" t="s">
        <v>168</v>
      </c>
      <c r="D291" s="54" t="s">
        <v>42</v>
      </c>
      <c r="E291" s="55">
        <v>-6406600</v>
      </c>
      <c r="F291" s="56">
        <v>-1351.7926</v>
      </c>
      <c r="G291" s="57">
        <v>-2.4210870492982299</v>
      </c>
    </row>
    <row r="292" spans="2:7" x14ac:dyDescent="0.2">
      <c r="B292" s="54" t="s">
        <v>1531</v>
      </c>
      <c r="C292" s="54" t="s">
        <v>168</v>
      </c>
      <c r="D292" s="54" t="s">
        <v>112</v>
      </c>
      <c r="E292" s="55">
        <v>-13723200</v>
      </c>
      <c r="F292" s="56">
        <v>-1781.27136</v>
      </c>
      <c r="G292" s="57">
        <v>-3.1902919286448599</v>
      </c>
    </row>
    <row r="293" spans="2:7" x14ac:dyDescent="0.2">
      <c r="B293" s="54" t="s">
        <v>178</v>
      </c>
      <c r="C293" s="54" t="s">
        <v>168</v>
      </c>
      <c r="D293" s="54" t="s">
        <v>33</v>
      </c>
      <c r="E293" s="55">
        <v>-453600</v>
      </c>
      <c r="F293" s="56">
        <v>-1812.5856000000001</v>
      </c>
      <c r="G293" s="57">
        <v>-3.2463763464191699</v>
      </c>
    </row>
    <row r="294" spans="2:7" x14ac:dyDescent="0.2">
      <c r="B294" s="54" t="s">
        <v>1532</v>
      </c>
      <c r="C294" s="54" t="s">
        <v>168</v>
      </c>
      <c r="D294" s="54" t="s">
        <v>42</v>
      </c>
      <c r="E294" s="55">
        <v>-2052000</v>
      </c>
      <c r="F294" s="56">
        <v>-2472.66</v>
      </c>
      <c r="G294" s="57">
        <v>-4.4285825379705201</v>
      </c>
    </row>
    <row r="295" spans="2:7" x14ac:dyDescent="0.2">
      <c r="B295" s="54" t="s">
        <v>177</v>
      </c>
      <c r="C295" s="54" t="s">
        <v>168</v>
      </c>
      <c r="D295" s="54" t="s">
        <v>47</v>
      </c>
      <c r="E295" s="55">
        <v>-238500</v>
      </c>
      <c r="F295" s="56">
        <v>-2842.4430000000002</v>
      </c>
      <c r="G295" s="57">
        <v>-5.0908711407862599</v>
      </c>
    </row>
    <row r="296" spans="2:7" x14ac:dyDescent="0.2">
      <c r="B296" s="54" t="s">
        <v>1533</v>
      </c>
      <c r="C296" s="54" t="s">
        <v>168</v>
      </c>
      <c r="D296" s="54" t="s">
        <v>42</v>
      </c>
      <c r="E296" s="55">
        <v>-248500</v>
      </c>
      <c r="F296" s="56">
        <v>-3302.5650000000001</v>
      </c>
      <c r="G296" s="57">
        <v>-5.9149586637518397</v>
      </c>
    </row>
    <row r="297" spans="2:7" x14ac:dyDescent="0.2">
      <c r="B297" s="54" t="s">
        <v>171</v>
      </c>
      <c r="C297" s="54" t="s">
        <v>168</v>
      </c>
      <c r="D297" s="54" t="s">
        <v>42</v>
      </c>
      <c r="E297" s="55">
        <v>-531700</v>
      </c>
      <c r="F297" s="56">
        <v>-3804.57935</v>
      </c>
      <c r="G297" s="57">
        <v>-6.8140762068918699</v>
      </c>
    </row>
    <row r="298" spans="2:7" x14ac:dyDescent="0.2">
      <c r="B298" s="51"/>
      <c r="C298" s="51"/>
      <c r="D298" s="51"/>
      <c r="E298" s="51"/>
      <c r="F298" s="52">
        <f>SUM(F147:F297)</f>
        <v>-41633.315694999998</v>
      </c>
      <c r="G298" s="53">
        <f>SUM(G147:G297)</f>
        <v>-74.566084655670863</v>
      </c>
    </row>
    <row r="300" spans="2:7" x14ac:dyDescent="0.2">
      <c r="B300" s="18" t="s">
        <v>181</v>
      </c>
    </row>
    <row r="302" spans="2:7" x14ac:dyDescent="0.2">
      <c r="B302" s="18" t="s">
        <v>182</v>
      </c>
    </row>
    <row r="303" spans="2:7" x14ac:dyDescent="0.2">
      <c r="B303" s="18"/>
    </row>
    <row r="304" spans="2:7" x14ac:dyDescent="0.2">
      <c r="B304" s="71" t="s">
        <v>1557</v>
      </c>
    </row>
    <row r="305" spans="2:6" x14ac:dyDescent="0.2">
      <c r="B305" s="71" t="s">
        <v>1592</v>
      </c>
    </row>
    <row r="306" spans="2:6" x14ac:dyDescent="0.2">
      <c r="B306" s="71" t="s">
        <v>1593</v>
      </c>
    </row>
    <row r="307" spans="2:6" x14ac:dyDescent="0.2">
      <c r="B307" s="65"/>
    </row>
    <row r="308" spans="2:6" x14ac:dyDescent="0.2">
      <c r="B308" s="72" t="s">
        <v>1559</v>
      </c>
      <c r="C308" s="113" t="s">
        <v>1589</v>
      </c>
      <c r="D308" s="73" t="s">
        <v>1560</v>
      </c>
    </row>
    <row r="309" spans="2:6" x14ac:dyDescent="0.2">
      <c r="B309" s="74" t="s">
        <v>1561</v>
      </c>
      <c r="C309" s="110">
        <v>10.479100000000001</v>
      </c>
      <c r="D309" s="81">
        <v>10.5388</v>
      </c>
    </row>
    <row r="310" spans="2:6" x14ac:dyDescent="0.2">
      <c r="B310" s="74" t="s">
        <v>1562</v>
      </c>
      <c r="C310" s="111">
        <v>9.9910999999999994</v>
      </c>
      <c r="D310" s="81">
        <v>10.042</v>
      </c>
    </row>
    <row r="311" spans="2:6" x14ac:dyDescent="0.2">
      <c r="B311" s="65"/>
    </row>
    <row r="312" spans="2:6" x14ac:dyDescent="0.2">
      <c r="B312" s="71" t="s">
        <v>1633</v>
      </c>
    </row>
    <row r="313" spans="2:6" x14ac:dyDescent="0.2">
      <c r="B313" s="71"/>
    </row>
    <row r="314" spans="2:6" x14ac:dyDescent="0.2">
      <c r="B314" s="82" t="s">
        <v>1620</v>
      </c>
    </row>
    <row r="315" spans="2:6" x14ac:dyDescent="0.2">
      <c r="B315" s="83"/>
    </row>
    <row r="316" spans="2:6" x14ac:dyDescent="0.2">
      <c r="B316" s="88" t="s">
        <v>1635</v>
      </c>
      <c r="C316" s="87"/>
      <c r="D316" s="87"/>
      <c r="E316" s="87"/>
      <c r="F316" s="87"/>
    </row>
    <row r="317" spans="2:6" x14ac:dyDescent="0.2">
      <c r="B317" s="88"/>
      <c r="C317" s="87"/>
      <c r="D317" s="87"/>
      <c r="E317" s="87"/>
      <c r="F317" s="87"/>
    </row>
    <row r="318" spans="2:6" ht="22.5" x14ac:dyDescent="0.2">
      <c r="B318" s="116" t="s">
        <v>1595</v>
      </c>
      <c r="C318" s="117" t="s">
        <v>1596</v>
      </c>
      <c r="D318" s="117" t="s">
        <v>1597</v>
      </c>
      <c r="E318" s="117" t="s">
        <v>1598</v>
      </c>
      <c r="F318" s="117" t="s">
        <v>1599</v>
      </c>
    </row>
    <row r="319" spans="2:6" x14ac:dyDescent="0.2">
      <c r="B319" s="118" t="s">
        <v>1530</v>
      </c>
      <c r="C319" s="119" t="s">
        <v>168</v>
      </c>
      <c r="D319" s="120">
        <v>23.422699999999999</v>
      </c>
      <c r="E319" s="121">
        <v>21.1</v>
      </c>
      <c r="F319" s="157">
        <v>273.509883</v>
      </c>
    </row>
    <row r="320" spans="2:6" x14ac:dyDescent="0.2">
      <c r="B320" s="118" t="s">
        <v>1403</v>
      </c>
      <c r="C320" s="119" t="s">
        <v>168</v>
      </c>
      <c r="D320" s="120">
        <v>21.57</v>
      </c>
      <c r="E320" s="121">
        <v>21.2</v>
      </c>
      <c r="F320" s="158"/>
    </row>
    <row r="321" spans="2:6" x14ac:dyDescent="0.2">
      <c r="B321" s="118" t="s">
        <v>1395</v>
      </c>
      <c r="C321" s="119" t="s">
        <v>168</v>
      </c>
      <c r="D321" s="120">
        <v>1128.5999999999999</v>
      </c>
      <c r="E321" s="121">
        <v>1076.3</v>
      </c>
      <c r="F321" s="121">
        <v>0.82609437500000005</v>
      </c>
    </row>
    <row r="322" spans="2:6" x14ac:dyDescent="0.2">
      <c r="B322" s="118" t="s">
        <v>170</v>
      </c>
      <c r="C322" s="119" t="s">
        <v>168</v>
      </c>
      <c r="D322" s="120">
        <v>432.40589999999997</v>
      </c>
      <c r="E322" s="121">
        <v>432.25</v>
      </c>
      <c r="F322" s="157">
        <v>101.89493749900001</v>
      </c>
    </row>
    <row r="323" spans="2:6" x14ac:dyDescent="0.2">
      <c r="B323" s="118" t="s">
        <v>1450</v>
      </c>
      <c r="C323" s="119" t="s">
        <v>168</v>
      </c>
      <c r="D323" s="120">
        <v>433.33339999999998</v>
      </c>
      <c r="E323" s="121">
        <v>434.75</v>
      </c>
      <c r="F323" s="158"/>
    </row>
    <row r="324" spans="2:6" x14ac:dyDescent="0.2">
      <c r="B324" s="118" t="s">
        <v>1432</v>
      </c>
      <c r="C324" s="119" t="s">
        <v>168</v>
      </c>
      <c r="D324" s="120">
        <v>550.48749999999995</v>
      </c>
      <c r="E324" s="121">
        <v>539.20000000000005</v>
      </c>
      <c r="F324" s="121">
        <v>5.9935423999999999</v>
      </c>
    </row>
    <row r="325" spans="2:6" x14ac:dyDescent="0.2">
      <c r="B325" s="118" t="s">
        <v>1446</v>
      </c>
      <c r="C325" s="119" t="s">
        <v>168</v>
      </c>
      <c r="D325" s="120">
        <v>181.2133</v>
      </c>
      <c r="E325" s="121">
        <v>171.91</v>
      </c>
      <c r="F325" s="121">
        <v>9.8200136750000002</v>
      </c>
    </row>
    <row r="326" spans="2:6" x14ac:dyDescent="0.2">
      <c r="B326" s="118" t="s">
        <v>173</v>
      </c>
      <c r="C326" s="119" t="s">
        <v>168</v>
      </c>
      <c r="D326" s="120">
        <v>10887</v>
      </c>
      <c r="E326" s="121">
        <v>10962</v>
      </c>
      <c r="F326" s="121">
        <v>0.97119500000000003</v>
      </c>
    </row>
    <row r="327" spans="2:6" x14ac:dyDescent="0.2">
      <c r="B327" s="118" t="s">
        <v>1512</v>
      </c>
      <c r="C327" s="119" t="s">
        <v>168</v>
      </c>
      <c r="D327" s="120">
        <v>4926.2655999999997</v>
      </c>
      <c r="E327" s="121">
        <v>4832</v>
      </c>
      <c r="F327" s="157">
        <v>71.370600624999994</v>
      </c>
    </row>
    <row r="328" spans="2:6" x14ac:dyDescent="0.2">
      <c r="B328" s="118" t="s">
        <v>1419</v>
      </c>
      <c r="C328" s="119" t="s">
        <v>168</v>
      </c>
      <c r="D328" s="120">
        <v>4943</v>
      </c>
      <c r="E328" s="121">
        <v>4852.5</v>
      </c>
      <c r="F328" s="158"/>
    </row>
    <row r="329" spans="2:6" x14ac:dyDescent="0.2">
      <c r="B329" s="118" t="s">
        <v>169</v>
      </c>
      <c r="C329" s="119" t="s">
        <v>168</v>
      </c>
      <c r="D329" s="120">
        <v>327.21429999999998</v>
      </c>
      <c r="E329" s="121">
        <v>283.55</v>
      </c>
      <c r="F329" s="121">
        <v>6.477436</v>
      </c>
    </row>
    <row r="330" spans="2:6" x14ac:dyDescent="0.2">
      <c r="B330" s="118" t="s">
        <v>1475</v>
      </c>
      <c r="C330" s="119" t="s">
        <v>168</v>
      </c>
      <c r="D330" s="120">
        <v>4622.2308000000003</v>
      </c>
      <c r="E330" s="121">
        <v>4627.5</v>
      </c>
      <c r="F330" s="121">
        <v>18.531066875</v>
      </c>
    </row>
    <row r="331" spans="2:6" x14ac:dyDescent="0.2">
      <c r="B331" s="118" t="s">
        <v>1397</v>
      </c>
      <c r="C331" s="119" t="s">
        <v>168</v>
      </c>
      <c r="D331" s="120">
        <v>2588.9</v>
      </c>
      <c r="E331" s="121">
        <v>2400.5</v>
      </c>
      <c r="F331" s="121">
        <v>1.053415</v>
      </c>
    </row>
    <row r="332" spans="2:6" x14ac:dyDescent="0.2">
      <c r="B332" s="118" t="s">
        <v>1465</v>
      </c>
      <c r="C332" s="119" t="s">
        <v>168</v>
      </c>
      <c r="D332" s="120">
        <v>1521.95</v>
      </c>
      <c r="E332" s="121">
        <v>1533.4</v>
      </c>
      <c r="F332" s="121">
        <v>13.269551999999999</v>
      </c>
    </row>
    <row r="333" spans="2:6" x14ac:dyDescent="0.2">
      <c r="B333" s="118" t="s">
        <v>1486</v>
      </c>
      <c r="C333" s="119" t="s">
        <v>168</v>
      </c>
      <c r="D333" s="120">
        <v>2179.1943000000001</v>
      </c>
      <c r="E333" s="121">
        <v>2055.1999999999998</v>
      </c>
      <c r="F333" s="121">
        <v>29.455024999999999</v>
      </c>
    </row>
    <row r="334" spans="2:6" x14ac:dyDescent="0.2">
      <c r="B334" s="118" t="s">
        <v>174</v>
      </c>
      <c r="C334" s="119" t="s">
        <v>168</v>
      </c>
      <c r="D334" s="120">
        <v>187.1318</v>
      </c>
      <c r="E334" s="121">
        <v>186.07</v>
      </c>
      <c r="F334" s="157">
        <v>173.120541</v>
      </c>
    </row>
    <row r="335" spans="2:6" x14ac:dyDescent="0.2">
      <c r="B335" s="118" t="s">
        <v>1483</v>
      </c>
      <c r="C335" s="119" t="s">
        <v>168</v>
      </c>
      <c r="D335" s="120">
        <v>187.8723</v>
      </c>
      <c r="E335" s="121">
        <v>187.31</v>
      </c>
      <c r="F335" s="158"/>
    </row>
    <row r="336" spans="2:6" x14ac:dyDescent="0.2">
      <c r="B336" s="118" t="s">
        <v>1455</v>
      </c>
      <c r="C336" s="119" t="s">
        <v>168</v>
      </c>
      <c r="D336" s="120">
        <v>378.61500000000001</v>
      </c>
      <c r="E336" s="121">
        <v>360.05</v>
      </c>
      <c r="F336" s="157">
        <v>11.08841825</v>
      </c>
    </row>
    <row r="337" spans="2:6" x14ac:dyDescent="0.2">
      <c r="B337" s="118" t="s">
        <v>1408</v>
      </c>
      <c r="C337" s="119" t="s">
        <v>168</v>
      </c>
      <c r="D337" s="120">
        <v>366.8</v>
      </c>
      <c r="E337" s="121">
        <v>362.3</v>
      </c>
      <c r="F337" s="158"/>
    </row>
    <row r="338" spans="2:6" x14ac:dyDescent="0.2">
      <c r="B338" s="118" t="s">
        <v>1416</v>
      </c>
      <c r="C338" s="119" t="s">
        <v>168</v>
      </c>
      <c r="D338" s="120">
        <v>1008.3</v>
      </c>
      <c r="E338" s="121">
        <v>957.6</v>
      </c>
      <c r="F338" s="121">
        <v>2.7820040000000001</v>
      </c>
    </row>
    <row r="339" spans="2:6" x14ac:dyDescent="0.2">
      <c r="B339" s="118" t="s">
        <v>1518</v>
      </c>
      <c r="C339" s="119" t="s">
        <v>168</v>
      </c>
      <c r="D339" s="120">
        <v>263.05</v>
      </c>
      <c r="E339" s="121">
        <v>251.15</v>
      </c>
      <c r="F339" s="157">
        <v>157.95958793700001</v>
      </c>
    </row>
    <row r="340" spans="2:6" x14ac:dyDescent="0.2">
      <c r="B340" s="118" t="s">
        <v>1492</v>
      </c>
      <c r="C340" s="119" t="s">
        <v>168</v>
      </c>
      <c r="D340" s="120">
        <v>259.0908</v>
      </c>
      <c r="E340" s="121">
        <v>252.1</v>
      </c>
      <c r="F340" s="158"/>
    </row>
    <row r="341" spans="2:6" x14ac:dyDescent="0.2">
      <c r="B341" s="118" t="s">
        <v>1414</v>
      </c>
      <c r="C341" s="119" t="s">
        <v>168</v>
      </c>
      <c r="D341" s="120">
        <v>39.566699999999997</v>
      </c>
      <c r="E341" s="121">
        <v>39.57</v>
      </c>
      <c r="F341" s="121">
        <v>3.5070859499999996</v>
      </c>
    </row>
    <row r="342" spans="2:6" x14ac:dyDescent="0.2">
      <c r="B342" s="118" t="s">
        <v>1491</v>
      </c>
      <c r="C342" s="119" t="s">
        <v>168</v>
      </c>
      <c r="D342" s="120">
        <v>1846.9963</v>
      </c>
      <c r="E342" s="121">
        <v>1831.9</v>
      </c>
      <c r="F342" s="121">
        <v>30.482539249999999</v>
      </c>
    </row>
    <row r="343" spans="2:6" x14ac:dyDescent="0.2">
      <c r="B343" s="118" t="s">
        <v>1497</v>
      </c>
      <c r="C343" s="119" t="s">
        <v>168</v>
      </c>
      <c r="D343" s="120">
        <v>2465.4843999999998</v>
      </c>
      <c r="E343" s="121">
        <v>2483</v>
      </c>
      <c r="F343" s="121">
        <v>42.373350000000002</v>
      </c>
    </row>
    <row r="344" spans="2:6" x14ac:dyDescent="0.2">
      <c r="B344" s="118" t="s">
        <v>1529</v>
      </c>
      <c r="C344" s="119" t="s">
        <v>168</v>
      </c>
      <c r="D344" s="120">
        <v>1000.5018</v>
      </c>
      <c r="E344" s="121">
        <v>967.2</v>
      </c>
      <c r="F344" s="157">
        <v>212.13736499999999</v>
      </c>
    </row>
    <row r="345" spans="2:6" x14ac:dyDescent="0.2">
      <c r="B345" s="118" t="s">
        <v>1445</v>
      </c>
      <c r="C345" s="119" t="s">
        <v>168</v>
      </c>
      <c r="D345" s="120">
        <v>1022.9167</v>
      </c>
      <c r="E345" s="121">
        <v>972.2</v>
      </c>
      <c r="F345" s="158"/>
    </row>
    <row r="346" spans="2:6" x14ac:dyDescent="0.2">
      <c r="B346" s="118" t="s">
        <v>1460</v>
      </c>
      <c r="C346" s="119" t="s">
        <v>168</v>
      </c>
      <c r="D346" s="120">
        <v>589.88570000000004</v>
      </c>
      <c r="E346" s="121">
        <v>582.6</v>
      </c>
      <c r="F346" s="121">
        <v>11.946031999999999</v>
      </c>
    </row>
    <row r="347" spans="2:6" x14ac:dyDescent="0.2">
      <c r="B347" s="118" t="s">
        <v>1441</v>
      </c>
      <c r="C347" s="119" t="s">
        <v>168</v>
      </c>
      <c r="D347" s="120">
        <v>181.71250000000001</v>
      </c>
      <c r="E347" s="121">
        <v>177.87</v>
      </c>
      <c r="F347" s="121">
        <v>12.896038600000001</v>
      </c>
    </row>
    <row r="348" spans="2:6" x14ac:dyDescent="0.2">
      <c r="B348" s="118" t="s">
        <v>1407</v>
      </c>
      <c r="C348" s="119" t="s">
        <v>168</v>
      </c>
      <c r="D348" s="120">
        <v>44.6</v>
      </c>
      <c r="E348" s="121">
        <v>43.06</v>
      </c>
      <c r="F348" s="157">
        <v>3.3982620000000003</v>
      </c>
    </row>
    <row r="349" spans="2:6" x14ac:dyDescent="0.2">
      <c r="B349" s="118" t="s">
        <v>1399</v>
      </c>
      <c r="C349" s="119" t="s">
        <v>168</v>
      </c>
      <c r="D349" s="120">
        <v>43.32</v>
      </c>
      <c r="E349" s="121">
        <v>42.99</v>
      </c>
      <c r="F349" s="158"/>
    </row>
    <row r="350" spans="2:6" x14ac:dyDescent="0.2">
      <c r="B350" s="118" t="s">
        <v>177</v>
      </c>
      <c r="C350" s="119" t="s">
        <v>168</v>
      </c>
      <c r="D350" s="120">
        <v>1265.3449000000001</v>
      </c>
      <c r="E350" s="121">
        <v>1191.8</v>
      </c>
      <c r="F350" s="157">
        <v>642.9474725</v>
      </c>
    </row>
    <row r="351" spans="2:6" x14ac:dyDescent="0.2">
      <c r="B351" s="118" t="s">
        <v>1526</v>
      </c>
      <c r="C351" s="119" t="s">
        <v>168</v>
      </c>
      <c r="D351" s="120">
        <v>1221.7901999999999</v>
      </c>
      <c r="E351" s="121">
        <v>1197.7</v>
      </c>
      <c r="F351" s="158"/>
    </row>
    <row r="352" spans="2:6" x14ac:dyDescent="0.2">
      <c r="B352" s="118" t="s">
        <v>1427</v>
      </c>
      <c r="C352" s="119" t="s">
        <v>168</v>
      </c>
      <c r="D352" s="120">
        <v>410.07499999999999</v>
      </c>
      <c r="E352" s="121">
        <v>407.95</v>
      </c>
      <c r="F352" s="121">
        <v>5.5148688749999994</v>
      </c>
    </row>
    <row r="353" spans="2:6" x14ac:dyDescent="0.2">
      <c r="B353" s="118" t="s">
        <v>1474</v>
      </c>
      <c r="C353" s="119" t="s">
        <v>168</v>
      </c>
      <c r="D353" s="120">
        <v>4415.6071000000002</v>
      </c>
      <c r="E353" s="121">
        <v>4410.2</v>
      </c>
      <c r="F353" s="121">
        <v>18.865707</v>
      </c>
    </row>
    <row r="354" spans="2:6" x14ac:dyDescent="0.2">
      <c r="B354" s="118" t="s">
        <v>1415</v>
      </c>
      <c r="C354" s="119" t="s">
        <v>168</v>
      </c>
      <c r="D354" s="120">
        <v>33934.583400000003</v>
      </c>
      <c r="E354" s="121">
        <v>30630</v>
      </c>
      <c r="F354" s="121">
        <v>4.2306850000000003</v>
      </c>
    </row>
    <row r="355" spans="2:6" x14ac:dyDescent="0.2">
      <c r="B355" s="118" t="s">
        <v>1469</v>
      </c>
      <c r="C355" s="119" t="s">
        <v>168</v>
      </c>
      <c r="D355" s="120">
        <v>268.56509999999997</v>
      </c>
      <c r="E355" s="121">
        <v>259.64999999999998</v>
      </c>
      <c r="F355" s="121">
        <v>14.028916000000001</v>
      </c>
    </row>
    <row r="356" spans="2:6" x14ac:dyDescent="0.2">
      <c r="B356" s="118" t="s">
        <v>1458</v>
      </c>
      <c r="C356" s="119" t="s">
        <v>168</v>
      </c>
      <c r="D356" s="120">
        <v>118.1443</v>
      </c>
      <c r="E356" s="121">
        <v>113.77</v>
      </c>
      <c r="F356" s="121">
        <v>21.323372000000003</v>
      </c>
    </row>
    <row r="357" spans="2:6" x14ac:dyDescent="0.2">
      <c r="B357" s="118" t="s">
        <v>1411</v>
      </c>
      <c r="C357" s="119" t="s">
        <v>168</v>
      </c>
      <c r="D357" s="120">
        <v>1980.7</v>
      </c>
      <c r="E357" s="121">
        <v>1951.7</v>
      </c>
      <c r="F357" s="121">
        <v>2.6641265000000001</v>
      </c>
    </row>
    <row r="358" spans="2:6" x14ac:dyDescent="0.2">
      <c r="B358" s="118" t="s">
        <v>1506</v>
      </c>
      <c r="C358" s="119" t="s">
        <v>168</v>
      </c>
      <c r="D358" s="120">
        <v>515.65560000000005</v>
      </c>
      <c r="E358" s="121">
        <v>499.2</v>
      </c>
      <c r="F358" s="157">
        <v>135.08638762499999</v>
      </c>
    </row>
    <row r="359" spans="2:6" x14ac:dyDescent="0.2">
      <c r="B359" s="118" t="s">
        <v>1488</v>
      </c>
      <c r="C359" s="119" t="s">
        <v>168</v>
      </c>
      <c r="D359" s="120">
        <v>516.45860000000005</v>
      </c>
      <c r="E359" s="121">
        <v>501.75</v>
      </c>
      <c r="F359" s="158"/>
    </row>
    <row r="360" spans="2:6" x14ac:dyDescent="0.2">
      <c r="B360" s="118" t="s">
        <v>1509</v>
      </c>
      <c r="C360" s="119" t="s">
        <v>168</v>
      </c>
      <c r="D360" s="120">
        <v>340.97320000000002</v>
      </c>
      <c r="E360" s="121">
        <v>328.55</v>
      </c>
      <c r="F360" s="121">
        <v>72.311420999999996</v>
      </c>
    </row>
    <row r="361" spans="2:6" x14ac:dyDescent="0.2">
      <c r="B361" s="118" t="s">
        <v>1476</v>
      </c>
      <c r="C361" s="119" t="s">
        <v>168</v>
      </c>
      <c r="D361" s="120">
        <v>237.63220000000001</v>
      </c>
      <c r="E361" s="121">
        <v>225.49</v>
      </c>
      <c r="F361" s="121">
        <v>20.706287624999998</v>
      </c>
    </row>
    <row r="362" spans="2:6" x14ac:dyDescent="0.2">
      <c r="B362" s="118" t="s">
        <v>1421</v>
      </c>
      <c r="C362" s="119" t="s">
        <v>168</v>
      </c>
      <c r="D362" s="120">
        <v>475.16250000000002</v>
      </c>
      <c r="E362" s="121">
        <v>449.65</v>
      </c>
      <c r="F362" s="121">
        <v>4.0163655</v>
      </c>
    </row>
    <row r="363" spans="2:6" x14ac:dyDescent="0.2">
      <c r="B363" s="118" t="s">
        <v>1471</v>
      </c>
      <c r="C363" s="119" t="s">
        <v>168</v>
      </c>
      <c r="D363" s="120">
        <v>329.12060000000002</v>
      </c>
      <c r="E363" s="121">
        <v>321.2</v>
      </c>
      <c r="F363" s="121">
        <v>14.576309999999999</v>
      </c>
    </row>
    <row r="364" spans="2:6" x14ac:dyDescent="0.2">
      <c r="B364" s="118" t="s">
        <v>175</v>
      </c>
      <c r="C364" s="119" t="s">
        <v>168</v>
      </c>
      <c r="D364" s="120">
        <v>78.432299999999998</v>
      </c>
      <c r="E364" s="121">
        <v>76.47</v>
      </c>
      <c r="F364" s="157">
        <v>178.47110024999998</v>
      </c>
    </row>
    <row r="365" spans="2:6" x14ac:dyDescent="0.2">
      <c r="B365" s="118" t="s">
        <v>1400</v>
      </c>
      <c r="C365" s="119" t="s">
        <v>168</v>
      </c>
      <c r="D365" s="120">
        <v>79.599999999999994</v>
      </c>
      <c r="E365" s="121">
        <v>76.98</v>
      </c>
      <c r="F365" s="158"/>
    </row>
    <row r="366" spans="2:6" x14ac:dyDescent="0.2">
      <c r="B366" s="118" t="s">
        <v>1442</v>
      </c>
      <c r="C366" s="119" t="s">
        <v>168</v>
      </c>
      <c r="D366" s="120">
        <v>1276.3399999999999</v>
      </c>
      <c r="E366" s="121">
        <v>1220.7</v>
      </c>
      <c r="F366" s="121">
        <v>6.9386537500000003</v>
      </c>
    </row>
    <row r="367" spans="2:6" x14ac:dyDescent="0.2">
      <c r="B367" s="118" t="s">
        <v>1485</v>
      </c>
      <c r="C367" s="119" t="s">
        <v>168</v>
      </c>
      <c r="D367" s="120">
        <v>347.78399999999999</v>
      </c>
      <c r="E367" s="121">
        <v>344</v>
      </c>
      <c r="F367" s="121">
        <v>41.226559999999999</v>
      </c>
    </row>
    <row r="368" spans="2:6" x14ac:dyDescent="0.2">
      <c r="B368" s="118" t="s">
        <v>1424</v>
      </c>
      <c r="C368" s="119" t="s">
        <v>168</v>
      </c>
      <c r="D368" s="120">
        <v>2226.0250000000001</v>
      </c>
      <c r="E368" s="121">
        <v>2171.6</v>
      </c>
      <c r="F368" s="121">
        <v>4.6780359999999996</v>
      </c>
    </row>
    <row r="369" spans="2:6" x14ac:dyDescent="0.2">
      <c r="B369" s="118" t="s">
        <v>1422</v>
      </c>
      <c r="C369" s="119" t="s">
        <v>168</v>
      </c>
      <c r="D369" s="120">
        <v>170.97</v>
      </c>
      <c r="E369" s="121">
        <v>163.57</v>
      </c>
      <c r="F369" s="121">
        <v>4.3781788500000003</v>
      </c>
    </row>
    <row r="370" spans="2:6" x14ac:dyDescent="0.2">
      <c r="B370" s="118" t="s">
        <v>1503</v>
      </c>
      <c r="C370" s="119" t="s">
        <v>168</v>
      </c>
      <c r="D370" s="120">
        <v>3389.7132000000001</v>
      </c>
      <c r="E370" s="121">
        <v>3336.2</v>
      </c>
      <c r="F370" s="157">
        <v>81.891807999999997</v>
      </c>
    </row>
    <row r="371" spans="2:6" x14ac:dyDescent="0.2">
      <c r="B371" s="118" t="s">
        <v>1456</v>
      </c>
      <c r="C371" s="119" t="s">
        <v>168</v>
      </c>
      <c r="D371" s="120">
        <v>3402.9571000000001</v>
      </c>
      <c r="E371" s="121">
        <v>3351.6</v>
      </c>
      <c r="F371" s="158"/>
    </row>
    <row r="372" spans="2:6" x14ac:dyDescent="0.2">
      <c r="B372" s="118" t="s">
        <v>1480</v>
      </c>
      <c r="C372" s="119" t="s">
        <v>168</v>
      </c>
      <c r="D372" s="120">
        <v>12260.5416</v>
      </c>
      <c r="E372" s="121">
        <v>11981</v>
      </c>
      <c r="F372" s="157">
        <v>26.528265000000001</v>
      </c>
    </row>
    <row r="373" spans="2:6" x14ac:dyDescent="0.2">
      <c r="B373" s="118" t="s">
        <v>1401</v>
      </c>
      <c r="C373" s="119" t="s">
        <v>168</v>
      </c>
      <c r="D373" s="120">
        <v>12069</v>
      </c>
      <c r="E373" s="121">
        <v>12042</v>
      </c>
      <c r="F373" s="158"/>
    </row>
    <row r="374" spans="2:6" x14ac:dyDescent="0.2">
      <c r="B374" s="118" t="s">
        <v>1466</v>
      </c>
      <c r="C374" s="119" t="s">
        <v>168</v>
      </c>
      <c r="D374" s="120">
        <v>807.72500000000002</v>
      </c>
      <c r="E374" s="121">
        <v>793.8</v>
      </c>
      <c r="F374" s="121">
        <v>13.401888</v>
      </c>
    </row>
    <row r="375" spans="2:6" x14ac:dyDescent="0.2">
      <c r="B375" s="118" t="s">
        <v>1510</v>
      </c>
      <c r="C375" s="119" t="s">
        <v>168</v>
      </c>
      <c r="D375" s="120">
        <v>316.26580000000001</v>
      </c>
      <c r="E375" s="121">
        <v>318.39999999999998</v>
      </c>
      <c r="F375" s="121">
        <v>135.03756000000001</v>
      </c>
    </row>
    <row r="376" spans="2:6" x14ac:dyDescent="0.2">
      <c r="B376" s="118" t="s">
        <v>1487</v>
      </c>
      <c r="C376" s="119" t="s">
        <v>168</v>
      </c>
      <c r="D376" s="120">
        <v>3063.1572000000001</v>
      </c>
      <c r="E376" s="121">
        <v>2951.5</v>
      </c>
      <c r="F376" s="157">
        <v>34.277187999999995</v>
      </c>
    </row>
    <row r="377" spans="2:6" x14ac:dyDescent="0.2">
      <c r="B377" s="118" t="s">
        <v>1423</v>
      </c>
      <c r="C377" s="119" t="s">
        <v>168</v>
      </c>
      <c r="D377" s="120">
        <v>3067.5250000000001</v>
      </c>
      <c r="E377" s="121">
        <v>2968.6</v>
      </c>
      <c r="F377" s="158"/>
    </row>
    <row r="378" spans="2:6" x14ac:dyDescent="0.2">
      <c r="B378" s="118" t="s">
        <v>1481</v>
      </c>
      <c r="C378" s="119" t="s">
        <v>168</v>
      </c>
      <c r="D378" s="120">
        <v>2210.6824000000001</v>
      </c>
      <c r="E378" s="121">
        <v>2047</v>
      </c>
      <c r="F378" s="121">
        <v>26.045041250000001</v>
      </c>
    </row>
    <row r="379" spans="2:6" x14ac:dyDescent="0.2">
      <c r="B379" s="118" t="s">
        <v>1435</v>
      </c>
      <c r="C379" s="119" t="s">
        <v>168</v>
      </c>
      <c r="D379" s="120">
        <v>273.75</v>
      </c>
      <c r="E379" s="121">
        <v>266.95</v>
      </c>
      <c r="F379" s="121">
        <v>6.7019956250000003</v>
      </c>
    </row>
    <row r="380" spans="2:6" x14ac:dyDescent="0.2">
      <c r="B380" s="118" t="s">
        <v>1410</v>
      </c>
      <c r="C380" s="119" t="s">
        <v>168</v>
      </c>
      <c r="D380" s="120">
        <v>3840.4</v>
      </c>
      <c r="E380" s="121">
        <v>3763.2</v>
      </c>
      <c r="F380" s="157">
        <v>3.5051109999999999</v>
      </c>
    </row>
    <row r="381" spans="2:6" x14ac:dyDescent="0.2">
      <c r="B381" s="118" t="s">
        <v>1404</v>
      </c>
      <c r="C381" s="119" t="s">
        <v>168</v>
      </c>
      <c r="D381" s="120">
        <v>3897</v>
      </c>
      <c r="E381" s="121">
        <v>3776.8</v>
      </c>
      <c r="F381" s="158"/>
    </row>
    <row r="382" spans="2:6" x14ac:dyDescent="0.2">
      <c r="B382" s="118" t="s">
        <v>178</v>
      </c>
      <c r="C382" s="119" t="s">
        <v>168</v>
      </c>
      <c r="D382" s="120">
        <v>403.78890000000001</v>
      </c>
      <c r="E382" s="121">
        <v>399.6</v>
      </c>
      <c r="F382" s="157">
        <v>411.29437124999998</v>
      </c>
    </row>
    <row r="383" spans="2:6" x14ac:dyDescent="0.2">
      <c r="B383" s="118" t="s">
        <v>1504</v>
      </c>
      <c r="C383" s="119" t="s">
        <v>168</v>
      </c>
      <c r="D383" s="120">
        <v>404.99119999999999</v>
      </c>
      <c r="E383" s="121">
        <v>401.85</v>
      </c>
      <c r="F383" s="158"/>
    </row>
    <row r="384" spans="2:6" x14ac:dyDescent="0.2">
      <c r="B384" s="118" t="s">
        <v>1449</v>
      </c>
      <c r="C384" s="119" t="s">
        <v>168</v>
      </c>
      <c r="D384" s="120">
        <v>559.54999999999995</v>
      </c>
      <c r="E384" s="121">
        <v>536.65</v>
      </c>
      <c r="F384" s="157">
        <v>14.10666</v>
      </c>
    </row>
    <row r="385" spans="2:6" x14ac:dyDescent="0.2">
      <c r="B385" s="118" t="s">
        <v>1417</v>
      </c>
      <c r="C385" s="119" t="s">
        <v>168</v>
      </c>
      <c r="D385" s="120">
        <v>546.61670000000004</v>
      </c>
      <c r="E385" s="121">
        <v>538.65</v>
      </c>
      <c r="F385" s="158"/>
    </row>
    <row r="386" spans="2:6" x14ac:dyDescent="0.2">
      <c r="B386" s="118" t="s">
        <v>1482</v>
      </c>
      <c r="C386" s="119" t="s">
        <v>168</v>
      </c>
      <c r="D386" s="120">
        <v>415.7276</v>
      </c>
      <c r="E386" s="121">
        <v>416.9</v>
      </c>
      <c r="F386" s="121">
        <v>26.611740000000001</v>
      </c>
    </row>
    <row r="387" spans="2:6" x14ac:dyDescent="0.2">
      <c r="B387" s="118" t="s">
        <v>1516</v>
      </c>
      <c r="C387" s="119" t="s">
        <v>168</v>
      </c>
      <c r="D387" s="120">
        <v>4519</v>
      </c>
      <c r="E387" s="121">
        <v>4464</v>
      </c>
      <c r="F387" s="121">
        <v>102.1713</v>
      </c>
    </row>
    <row r="388" spans="2:6" x14ac:dyDescent="0.2">
      <c r="B388" s="118" t="s">
        <v>1490</v>
      </c>
      <c r="C388" s="119" t="s">
        <v>168</v>
      </c>
      <c r="D388" s="120">
        <v>577.70870000000002</v>
      </c>
      <c r="E388" s="121">
        <v>556.35</v>
      </c>
      <c r="F388" s="121">
        <v>49.522343624999998</v>
      </c>
    </row>
    <row r="389" spans="2:6" x14ac:dyDescent="0.2">
      <c r="B389" s="118" t="s">
        <v>167</v>
      </c>
      <c r="C389" s="119" t="s">
        <v>168</v>
      </c>
      <c r="D389" s="120">
        <v>1290</v>
      </c>
      <c r="E389" s="121">
        <v>1265.8</v>
      </c>
      <c r="F389" s="121">
        <v>1.50270525</v>
      </c>
    </row>
    <row r="390" spans="2:6" x14ac:dyDescent="0.2">
      <c r="B390" s="118" t="s">
        <v>1470</v>
      </c>
      <c r="C390" s="119" t="s">
        <v>168</v>
      </c>
      <c r="D390" s="120">
        <v>498.66</v>
      </c>
      <c r="E390" s="121">
        <v>492.45</v>
      </c>
      <c r="F390" s="121">
        <v>16.679014687000002</v>
      </c>
    </row>
    <row r="391" spans="2:6" x14ac:dyDescent="0.2">
      <c r="B391" s="118" t="s">
        <v>1467</v>
      </c>
      <c r="C391" s="119" t="s">
        <v>168</v>
      </c>
      <c r="D391" s="120">
        <v>236.3827</v>
      </c>
      <c r="E391" s="121">
        <v>216.88</v>
      </c>
      <c r="F391" s="121">
        <v>14.826437</v>
      </c>
    </row>
    <row r="392" spans="2:6" x14ac:dyDescent="0.2">
      <c r="B392" s="118" t="s">
        <v>1507</v>
      </c>
      <c r="C392" s="119" t="s">
        <v>168</v>
      </c>
      <c r="D392" s="120">
        <v>267.21210000000002</v>
      </c>
      <c r="E392" s="121">
        <v>263.55</v>
      </c>
      <c r="F392" s="157">
        <v>161.32208625000001</v>
      </c>
    </row>
    <row r="393" spans="2:6" x14ac:dyDescent="0.2">
      <c r="B393" s="118" t="s">
        <v>1522</v>
      </c>
      <c r="C393" s="119" t="s">
        <v>168</v>
      </c>
      <c r="D393" s="120">
        <v>267.28879999999998</v>
      </c>
      <c r="E393" s="121">
        <v>265.05</v>
      </c>
      <c r="F393" s="158"/>
    </row>
    <row r="394" spans="2:6" x14ac:dyDescent="0.2">
      <c r="B394" s="118" t="s">
        <v>1464</v>
      </c>
      <c r="C394" s="119" t="s">
        <v>168</v>
      </c>
      <c r="D394" s="120">
        <v>135.6242</v>
      </c>
      <c r="E394" s="121">
        <v>134.12</v>
      </c>
      <c r="F394" s="121">
        <v>12.81326475</v>
      </c>
    </row>
    <row r="395" spans="2:6" x14ac:dyDescent="0.2">
      <c r="B395" s="118" t="s">
        <v>1396</v>
      </c>
      <c r="C395" s="119" t="s">
        <v>168</v>
      </c>
      <c r="D395" s="120">
        <v>75.155000000000001</v>
      </c>
      <c r="E395" s="121">
        <v>70.08</v>
      </c>
      <c r="F395" s="121">
        <v>1.8569472</v>
      </c>
    </row>
    <row r="396" spans="2:6" x14ac:dyDescent="0.2">
      <c r="B396" s="118" t="s">
        <v>1517</v>
      </c>
      <c r="C396" s="119" t="s">
        <v>168</v>
      </c>
      <c r="D396" s="120">
        <v>996.15980000000002</v>
      </c>
      <c r="E396" s="121">
        <v>1002.6</v>
      </c>
      <c r="F396" s="121">
        <v>93.608648000000002</v>
      </c>
    </row>
    <row r="397" spans="2:6" x14ac:dyDescent="0.2">
      <c r="B397" s="118" t="s">
        <v>1454</v>
      </c>
      <c r="C397" s="119" t="s">
        <v>168</v>
      </c>
      <c r="D397" s="120">
        <v>384.80630000000002</v>
      </c>
      <c r="E397" s="121">
        <v>374.25</v>
      </c>
      <c r="F397" s="121">
        <v>17.184449999999998</v>
      </c>
    </row>
    <row r="398" spans="2:6" x14ac:dyDescent="0.2">
      <c r="B398" s="118" t="s">
        <v>1513</v>
      </c>
      <c r="C398" s="119" t="s">
        <v>168</v>
      </c>
      <c r="D398" s="120">
        <v>920.85479999999995</v>
      </c>
      <c r="E398" s="121">
        <v>901.8</v>
      </c>
      <c r="F398" s="121">
        <v>82.561121999999997</v>
      </c>
    </row>
    <row r="399" spans="2:6" x14ac:dyDescent="0.2">
      <c r="B399" s="118" t="s">
        <v>1434</v>
      </c>
      <c r="C399" s="119" t="s">
        <v>168</v>
      </c>
      <c r="D399" s="120">
        <v>5366.125</v>
      </c>
      <c r="E399" s="121">
        <v>4981</v>
      </c>
      <c r="F399" s="121">
        <v>6.2024100000000004</v>
      </c>
    </row>
    <row r="400" spans="2:6" x14ac:dyDescent="0.2">
      <c r="B400" s="118" t="s">
        <v>179</v>
      </c>
      <c r="C400" s="119" t="s">
        <v>168</v>
      </c>
      <c r="D400" s="120">
        <v>735.47500000000002</v>
      </c>
      <c r="E400" s="121">
        <v>734.55</v>
      </c>
      <c r="F400" s="121">
        <v>18.111695000000001</v>
      </c>
    </row>
    <row r="401" spans="2:6" x14ac:dyDescent="0.2">
      <c r="B401" s="118" t="s">
        <v>1420</v>
      </c>
      <c r="C401" s="119" t="s">
        <v>168</v>
      </c>
      <c r="D401" s="120">
        <v>125.2075</v>
      </c>
      <c r="E401" s="121">
        <v>107.44</v>
      </c>
      <c r="F401" s="121">
        <v>7.1577336000000003</v>
      </c>
    </row>
    <row r="402" spans="2:6" x14ac:dyDescent="0.2">
      <c r="B402" s="118" t="s">
        <v>1473</v>
      </c>
      <c r="C402" s="119" t="s">
        <v>168</v>
      </c>
      <c r="D402" s="120">
        <v>86.844200000000001</v>
      </c>
      <c r="E402" s="121">
        <v>81.59</v>
      </c>
      <c r="F402" s="157">
        <v>70.141635999999991</v>
      </c>
    </row>
    <row r="403" spans="2:6" x14ac:dyDescent="0.2">
      <c r="B403" s="118" t="s">
        <v>1501</v>
      </c>
      <c r="C403" s="119" t="s">
        <v>168</v>
      </c>
      <c r="D403" s="120">
        <v>84.961100000000002</v>
      </c>
      <c r="E403" s="121">
        <v>81.98</v>
      </c>
      <c r="F403" s="158"/>
    </row>
    <row r="404" spans="2:6" x14ac:dyDescent="0.2">
      <c r="B404" s="118" t="s">
        <v>1462</v>
      </c>
      <c r="C404" s="119" t="s">
        <v>168</v>
      </c>
      <c r="D404" s="120">
        <v>13.208600000000001</v>
      </c>
      <c r="E404" s="121">
        <v>13.13</v>
      </c>
      <c r="F404" s="157">
        <v>1293.054372949</v>
      </c>
    </row>
    <row r="405" spans="2:6" x14ac:dyDescent="0.2">
      <c r="B405" s="118" t="s">
        <v>1531</v>
      </c>
      <c r="C405" s="119" t="s">
        <v>168</v>
      </c>
      <c r="D405" s="120">
        <v>14.9178</v>
      </c>
      <c r="E405" s="121">
        <v>12.98</v>
      </c>
      <c r="F405" s="159"/>
    </row>
    <row r="406" spans="2:6" x14ac:dyDescent="0.2">
      <c r="B406" s="118" t="s">
        <v>1528</v>
      </c>
      <c r="C406" s="119" t="s">
        <v>168</v>
      </c>
      <c r="D406" s="120">
        <v>14.493600000000001</v>
      </c>
      <c r="E406" s="121">
        <v>13.05</v>
      </c>
      <c r="F406" s="158"/>
    </row>
    <row r="407" spans="2:6" x14ac:dyDescent="0.2">
      <c r="B407" s="118" t="s">
        <v>1406</v>
      </c>
      <c r="C407" s="119" t="s">
        <v>168</v>
      </c>
      <c r="D407" s="120">
        <v>1586</v>
      </c>
      <c r="E407" s="121">
        <v>1573.6</v>
      </c>
      <c r="F407" s="121">
        <v>1.8283639999999999</v>
      </c>
    </row>
    <row r="408" spans="2:6" x14ac:dyDescent="0.2">
      <c r="B408" s="118" t="s">
        <v>1533</v>
      </c>
      <c r="C408" s="119" t="s">
        <v>168</v>
      </c>
      <c r="D408" s="120">
        <v>1382.2766999999999</v>
      </c>
      <c r="E408" s="121">
        <v>1329</v>
      </c>
      <c r="F408" s="157">
        <v>708.25652099999991</v>
      </c>
    </row>
    <row r="409" spans="2:6" x14ac:dyDescent="0.2">
      <c r="B409" s="118" t="s">
        <v>1525</v>
      </c>
      <c r="C409" s="119" t="s">
        <v>168</v>
      </c>
      <c r="D409" s="120">
        <v>1320.1394</v>
      </c>
      <c r="E409" s="121">
        <v>1336.3</v>
      </c>
      <c r="F409" s="158"/>
    </row>
    <row r="410" spans="2:6" x14ac:dyDescent="0.2">
      <c r="B410" s="118" t="s">
        <v>1463</v>
      </c>
      <c r="C410" s="119" t="s">
        <v>168</v>
      </c>
      <c r="D410" s="120">
        <v>2018.3833</v>
      </c>
      <c r="E410" s="121">
        <v>1880</v>
      </c>
      <c r="F410" s="121">
        <v>11.993040000000001</v>
      </c>
    </row>
    <row r="411" spans="2:6" x14ac:dyDescent="0.2">
      <c r="B411" s="118" t="s">
        <v>1444</v>
      </c>
      <c r="C411" s="119" t="s">
        <v>168</v>
      </c>
      <c r="D411" s="120">
        <v>343.89170000000001</v>
      </c>
      <c r="E411" s="121">
        <v>353.45</v>
      </c>
      <c r="F411" s="121">
        <v>9.2620361249999998</v>
      </c>
    </row>
    <row r="412" spans="2:6" x14ac:dyDescent="0.2">
      <c r="B412" s="118" t="s">
        <v>1499</v>
      </c>
      <c r="C412" s="119" t="s">
        <v>168</v>
      </c>
      <c r="D412" s="120">
        <v>986.88570000000004</v>
      </c>
      <c r="E412" s="121">
        <v>949.8</v>
      </c>
      <c r="F412" s="121">
        <v>43.669535000000003</v>
      </c>
    </row>
    <row r="413" spans="2:6" x14ac:dyDescent="0.2">
      <c r="B413" s="118" t="s">
        <v>1443</v>
      </c>
      <c r="C413" s="119" t="s">
        <v>168</v>
      </c>
      <c r="D413" s="120">
        <v>5763.5587999999998</v>
      </c>
      <c r="E413" s="121">
        <v>5280</v>
      </c>
      <c r="F413" s="121">
        <v>6.9782299999999999</v>
      </c>
    </row>
    <row r="414" spans="2:6" x14ac:dyDescent="0.2">
      <c r="B414" s="118" t="s">
        <v>1430</v>
      </c>
      <c r="C414" s="119" t="s">
        <v>168</v>
      </c>
      <c r="D414" s="120">
        <v>557.06500000000005</v>
      </c>
      <c r="E414" s="121">
        <v>519.45000000000005</v>
      </c>
      <c r="F414" s="121">
        <v>5.0781912499999997</v>
      </c>
    </row>
    <row r="415" spans="2:6" x14ac:dyDescent="0.2">
      <c r="B415" s="118" t="s">
        <v>171</v>
      </c>
      <c r="C415" s="119" t="s">
        <v>168</v>
      </c>
      <c r="D415" s="120">
        <v>727.86410000000001</v>
      </c>
      <c r="E415" s="121">
        <v>715.55</v>
      </c>
      <c r="F415" s="157">
        <v>691.46676624999998</v>
      </c>
    </row>
    <row r="416" spans="2:6" x14ac:dyDescent="0.2">
      <c r="B416" s="118" t="s">
        <v>1478</v>
      </c>
      <c r="C416" s="119" t="s">
        <v>168</v>
      </c>
      <c r="D416" s="120">
        <v>731.21659999999997</v>
      </c>
      <c r="E416" s="121">
        <v>718.8</v>
      </c>
      <c r="F416" s="158"/>
    </row>
    <row r="417" spans="2:6" x14ac:dyDescent="0.2">
      <c r="B417" s="118" t="s">
        <v>1428</v>
      </c>
      <c r="C417" s="119" t="s">
        <v>168</v>
      </c>
      <c r="D417" s="120">
        <v>2297.3000000000002</v>
      </c>
      <c r="E417" s="121">
        <v>2309.5</v>
      </c>
      <c r="F417" s="121">
        <v>5.5993500000000003</v>
      </c>
    </row>
    <row r="418" spans="2:6" x14ac:dyDescent="0.2">
      <c r="B418" s="118" t="s">
        <v>1511</v>
      </c>
      <c r="C418" s="119" t="s">
        <v>168</v>
      </c>
      <c r="D418" s="120">
        <v>1225.528</v>
      </c>
      <c r="E418" s="121">
        <v>1224.5999999999999</v>
      </c>
      <c r="F418" s="121">
        <v>69.435299999999998</v>
      </c>
    </row>
    <row r="419" spans="2:6" x14ac:dyDescent="0.2">
      <c r="B419" s="118" t="s">
        <v>1477</v>
      </c>
      <c r="C419" s="119" t="s">
        <v>168</v>
      </c>
      <c r="D419" s="120">
        <v>4879.3647000000001</v>
      </c>
      <c r="E419" s="121">
        <v>4704</v>
      </c>
      <c r="F419" s="121">
        <v>23.198630000000001</v>
      </c>
    </row>
    <row r="420" spans="2:6" x14ac:dyDescent="0.2">
      <c r="B420" s="118" t="s">
        <v>1440</v>
      </c>
      <c r="C420" s="119" t="s">
        <v>168</v>
      </c>
      <c r="D420" s="120">
        <v>4198.2166999999999</v>
      </c>
      <c r="E420" s="121">
        <v>4242.5</v>
      </c>
      <c r="F420" s="121">
        <v>8.6413362500000002</v>
      </c>
    </row>
    <row r="421" spans="2:6" x14ac:dyDescent="0.2">
      <c r="B421" s="118" t="s">
        <v>1514</v>
      </c>
      <c r="C421" s="119" t="s">
        <v>168</v>
      </c>
      <c r="D421" s="120">
        <v>1720.2460000000001</v>
      </c>
      <c r="E421" s="121">
        <v>1642.8</v>
      </c>
      <c r="F421" s="121">
        <v>90.165379000000001</v>
      </c>
    </row>
    <row r="422" spans="2:6" x14ac:dyDescent="0.2">
      <c r="B422" s="118" t="s">
        <v>1437</v>
      </c>
      <c r="C422" s="119" t="s">
        <v>168</v>
      </c>
      <c r="D422" s="120">
        <v>174.36</v>
      </c>
      <c r="E422" s="121">
        <v>172.26</v>
      </c>
      <c r="F422" s="121">
        <v>5.3922952500000001</v>
      </c>
    </row>
    <row r="423" spans="2:6" x14ac:dyDescent="0.2">
      <c r="B423" s="118" t="s">
        <v>1433</v>
      </c>
      <c r="C423" s="119" t="s">
        <v>168</v>
      </c>
      <c r="D423" s="120">
        <v>919.71</v>
      </c>
      <c r="E423" s="121">
        <v>764.7</v>
      </c>
      <c r="F423" s="121">
        <v>5.5139143749999997</v>
      </c>
    </row>
    <row r="424" spans="2:6" x14ac:dyDescent="0.2">
      <c r="B424" s="118" t="s">
        <v>1520</v>
      </c>
      <c r="C424" s="119" t="s">
        <v>168</v>
      </c>
      <c r="D424" s="120">
        <v>329.471</v>
      </c>
      <c r="E424" s="121">
        <v>320.3</v>
      </c>
      <c r="F424" s="157">
        <v>108.5678125</v>
      </c>
    </row>
    <row r="425" spans="2:6" x14ac:dyDescent="0.2">
      <c r="B425" s="118" t="s">
        <v>1459</v>
      </c>
      <c r="C425" s="119" t="s">
        <v>168</v>
      </c>
      <c r="D425" s="120">
        <v>341.3562</v>
      </c>
      <c r="E425" s="121">
        <v>322.10000000000002</v>
      </c>
      <c r="F425" s="158"/>
    </row>
    <row r="426" spans="2:6" x14ac:dyDescent="0.2">
      <c r="B426" s="118" t="s">
        <v>1405</v>
      </c>
      <c r="C426" s="119" t="s">
        <v>168</v>
      </c>
      <c r="D426" s="120">
        <v>322.5</v>
      </c>
      <c r="E426" s="121">
        <v>319.64999999999998</v>
      </c>
      <c r="F426" s="121">
        <v>1.7006029370000002</v>
      </c>
    </row>
    <row r="427" spans="2:6" x14ac:dyDescent="0.2">
      <c r="B427" s="118" t="s">
        <v>1409</v>
      </c>
      <c r="C427" s="119" t="s">
        <v>168</v>
      </c>
      <c r="D427" s="120">
        <v>623.03330000000005</v>
      </c>
      <c r="E427" s="121">
        <v>670.2</v>
      </c>
      <c r="F427" s="121">
        <v>2.5904029999999998</v>
      </c>
    </row>
    <row r="428" spans="2:6" x14ac:dyDescent="0.2">
      <c r="B428" s="118" t="s">
        <v>1498</v>
      </c>
      <c r="C428" s="119" t="s">
        <v>168</v>
      </c>
      <c r="D428" s="120">
        <v>9504.2916999999998</v>
      </c>
      <c r="E428" s="121">
        <v>9336</v>
      </c>
      <c r="F428" s="121">
        <v>39.567599999999999</v>
      </c>
    </row>
    <row r="429" spans="2:6" x14ac:dyDescent="0.2">
      <c r="B429" s="118" t="s">
        <v>1489</v>
      </c>
      <c r="C429" s="119" t="s">
        <v>168</v>
      </c>
      <c r="D429" s="120">
        <v>426.33</v>
      </c>
      <c r="E429" s="121">
        <v>409.15</v>
      </c>
      <c r="F429" s="157">
        <v>50.065065687000001</v>
      </c>
    </row>
    <row r="430" spans="2:6" x14ac:dyDescent="0.2">
      <c r="B430" s="118" t="s">
        <v>1468</v>
      </c>
      <c r="C430" s="119" t="s">
        <v>168</v>
      </c>
      <c r="D430" s="120">
        <v>412.61669999999998</v>
      </c>
      <c r="E430" s="121">
        <v>410.95</v>
      </c>
      <c r="F430" s="158"/>
    </row>
    <row r="431" spans="2:6" x14ac:dyDescent="0.2">
      <c r="B431" s="118" t="s">
        <v>1515</v>
      </c>
      <c r="C431" s="119" t="s">
        <v>168</v>
      </c>
      <c r="D431" s="120">
        <v>4890.7857000000004</v>
      </c>
      <c r="E431" s="121">
        <v>4798</v>
      </c>
      <c r="F431" s="121">
        <v>75.646199999999993</v>
      </c>
    </row>
    <row r="432" spans="2:6" x14ac:dyDescent="0.2">
      <c r="B432" s="118" t="s">
        <v>1521</v>
      </c>
      <c r="C432" s="119" t="s">
        <v>168</v>
      </c>
      <c r="D432" s="120">
        <v>223.19370000000001</v>
      </c>
      <c r="E432" s="121">
        <v>210.53</v>
      </c>
      <c r="F432" s="157">
        <v>322.01336040000001</v>
      </c>
    </row>
    <row r="433" spans="2:6" x14ac:dyDescent="0.2">
      <c r="B433" s="118" t="s">
        <v>1508</v>
      </c>
      <c r="C433" s="119" t="s">
        <v>168</v>
      </c>
      <c r="D433" s="120">
        <v>221.70339999999999</v>
      </c>
      <c r="E433" s="121">
        <v>211.01</v>
      </c>
      <c r="F433" s="158"/>
    </row>
    <row r="434" spans="2:6" x14ac:dyDescent="0.2">
      <c r="B434" s="118" t="s">
        <v>1494</v>
      </c>
      <c r="C434" s="119" t="s">
        <v>168</v>
      </c>
      <c r="D434" s="120">
        <v>465.39870000000002</v>
      </c>
      <c r="E434" s="121">
        <v>451.45</v>
      </c>
      <c r="F434" s="121">
        <v>36.784068750000003</v>
      </c>
    </row>
    <row r="435" spans="2:6" x14ac:dyDescent="0.2">
      <c r="B435" s="118" t="s">
        <v>1398</v>
      </c>
      <c r="C435" s="119" t="s">
        <v>168</v>
      </c>
      <c r="D435" s="120">
        <v>1810</v>
      </c>
      <c r="E435" s="121">
        <v>1780</v>
      </c>
      <c r="F435" s="121">
        <v>0.86124500000000004</v>
      </c>
    </row>
    <row r="436" spans="2:6" x14ac:dyDescent="0.2">
      <c r="B436" s="118" t="s">
        <v>1426</v>
      </c>
      <c r="C436" s="119" t="s">
        <v>168</v>
      </c>
      <c r="D436" s="120">
        <v>1808.2</v>
      </c>
      <c r="E436" s="121">
        <v>1773.7</v>
      </c>
      <c r="F436" s="121">
        <v>6.0481228749999998</v>
      </c>
    </row>
    <row r="437" spans="2:6" x14ac:dyDescent="0.2">
      <c r="B437" s="118" t="s">
        <v>1505</v>
      </c>
      <c r="C437" s="119" t="s">
        <v>168</v>
      </c>
      <c r="D437" s="120">
        <v>419.64400000000001</v>
      </c>
      <c r="E437" s="121">
        <v>426.1</v>
      </c>
      <c r="F437" s="121">
        <v>50.877112500000003</v>
      </c>
    </row>
    <row r="438" spans="2:6" x14ac:dyDescent="0.2">
      <c r="B438" s="118" t="s">
        <v>1436</v>
      </c>
      <c r="C438" s="119" t="s">
        <v>168</v>
      </c>
      <c r="D438" s="120">
        <v>1912.8667</v>
      </c>
      <c r="E438" s="121">
        <v>1621.1</v>
      </c>
      <c r="F438" s="121">
        <v>6.4259768749999999</v>
      </c>
    </row>
    <row r="439" spans="2:6" x14ac:dyDescent="0.2">
      <c r="B439" s="118" t="s">
        <v>1532</v>
      </c>
      <c r="C439" s="119" t="s">
        <v>168</v>
      </c>
      <c r="D439" s="120">
        <v>123.6973</v>
      </c>
      <c r="E439" s="121">
        <v>120.5</v>
      </c>
      <c r="F439" s="157">
        <v>935.5832640000001</v>
      </c>
    </row>
    <row r="440" spans="2:6" x14ac:dyDescent="0.2">
      <c r="B440" s="118" t="s">
        <v>1502</v>
      </c>
      <c r="C440" s="119" t="s">
        <v>168</v>
      </c>
      <c r="D440" s="120">
        <v>123.79559999999999</v>
      </c>
      <c r="E440" s="121">
        <v>121.09</v>
      </c>
      <c r="F440" s="158"/>
    </row>
    <row r="441" spans="2:6" x14ac:dyDescent="0.2">
      <c r="B441" s="118" t="s">
        <v>1452</v>
      </c>
      <c r="C441" s="119" t="s">
        <v>168</v>
      </c>
      <c r="D441" s="120">
        <v>674.9778</v>
      </c>
      <c r="E441" s="121">
        <v>676.85</v>
      </c>
      <c r="F441" s="121">
        <v>10.429133937</v>
      </c>
    </row>
    <row r="442" spans="2:6" x14ac:dyDescent="0.2">
      <c r="B442" s="118" t="s">
        <v>1495</v>
      </c>
      <c r="C442" s="119" t="s">
        <v>168</v>
      </c>
      <c r="D442" s="120">
        <v>3167.8548999999998</v>
      </c>
      <c r="E442" s="121">
        <v>3108.6</v>
      </c>
      <c r="F442" s="121">
        <v>50.672662000000003</v>
      </c>
    </row>
    <row r="443" spans="2:6" x14ac:dyDescent="0.2">
      <c r="B443" s="118" t="s">
        <v>1429</v>
      </c>
      <c r="C443" s="119" t="s">
        <v>168</v>
      </c>
      <c r="D443" s="120">
        <v>397.2833</v>
      </c>
      <c r="E443" s="121">
        <v>374.15</v>
      </c>
      <c r="F443" s="157">
        <v>13.681425000000001</v>
      </c>
    </row>
    <row r="444" spans="2:6" x14ac:dyDescent="0.2">
      <c r="B444" s="118" t="s">
        <v>1447</v>
      </c>
      <c r="C444" s="119" t="s">
        <v>168</v>
      </c>
      <c r="D444" s="120">
        <v>385.08</v>
      </c>
      <c r="E444" s="121">
        <v>375.95</v>
      </c>
      <c r="F444" s="158"/>
    </row>
    <row r="445" spans="2:6" x14ac:dyDescent="0.2">
      <c r="B445" s="118" t="s">
        <v>1461</v>
      </c>
      <c r="C445" s="119" t="s">
        <v>168</v>
      </c>
      <c r="D445" s="120">
        <v>415.35829999999999</v>
      </c>
      <c r="E445" s="121">
        <v>415.5</v>
      </c>
      <c r="F445" s="121">
        <v>15.366093749999999</v>
      </c>
    </row>
    <row r="446" spans="2:6" x14ac:dyDescent="0.2">
      <c r="B446" s="118" t="s">
        <v>176</v>
      </c>
      <c r="C446" s="119" t="s">
        <v>168</v>
      </c>
      <c r="D446" s="120">
        <v>1929.3471999999999</v>
      </c>
      <c r="E446" s="121">
        <v>1766.6</v>
      </c>
      <c r="F446" s="121">
        <v>53.317970999999993</v>
      </c>
    </row>
    <row r="447" spans="2:6" x14ac:dyDescent="0.2">
      <c r="B447" s="118" t="s">
        <v>1484</v>
      </c>
      <c r="C447" s="119" t="s">
        <v>168</v>
      </c>
      <c r="D447" s="120">
        <v>397.97280000000001</v>
      </c>
      <c r="E447" s="121">
        <v>388.75</v>
      </c>
      <c r="F447" s="157">
        <v>37.012402811999998</v>
      </c>
    </row>
    <row r="448" spans="2:6" x14ac:dyDescent="0.2">
      <c r="B448" s="118" t="s">
        <v>1451</v>
      </c>
      <c r="C448" s="119" t="s">
        <v>168</v>
      </c>
      <c r="D448" s="120">
        <v>408.16669999999999</v>
      </c>
      <c r="E448" s="121">
        <v>390.75</v>
      </c>
      <c r="F448" s="158"/>
    </row>
    <row r="449" spans="2:6" x14ac:dyDescent="0.2">
      <c r="B449" s="118" t="s">
        <v>1524</v>
      </c>
      <c r="C449" s="119" t="s">
        <v>168</v>
      </c>
      <c r="D449" s="120">
        <v>242.86420000000001</v>
      </c>
      <c r="E449" s="121">
        <v>232.64</v>
      </c>
      <c r="F449" s="157">
        <v>126.19496314999999</v>
      </c>
    </row>
    <row r="450" spans="2:6" x14ac:dyDescent="0.2">
      <c r="B450" s="118" t="s">
        <v>1412</v>
      </c>
      <c r="C450" s="119" t="s">
        <v>168</v>
      </c>
      <c r="D450" s="120">
        <v>233.495</v>
      </c>
      <c r="E450" s="121">
        <v>233.86</v>
      </c>
      <c r="F450" s="158"/>
    </row>
    <row r="451" spans="2:6" x14ac:dyDescent="0.2">
      <c r="B451" s="118" t="s">
        <v>1496</v>
      </c>
      <c r="C451" s="119" t="s">
        <v>168</v>
      </c>
      <c r="D451" s="120">
        <v>1031.5275999999999</v>
      </c>
      <c r="E451" s="121">
        <v>965.8</v>
      </c>
      <c r="F451" s="157">
        <v>43.568345000000001</v>
      </c>
    </row>
    <row r="452" spans="2:6" x14ac:dyDescent="0.2">
      <c r="B452" s="118" t="s">
        <v>1413</v>
      </c>
      <c r="C452" s="119" t="s">
        <v>168</v>
      </c>
      <c r="D452" s="120">
        <v>1001.5</v>
      </c>
      <c r="E452" s="121">
        <v>970.5</v>
      </c>
      <c r="F452" s="158"/>
    </row>
    <row r="453" spans="2:6" x14ac:dyDescent="0.2">
      <c r="B453" s="118" t="s">
        <v>172</v>
      </c>
      <c r="C453" s="119" t="s">
        <v>168</v>
      </c>
      <c r="D453" s="120">
        <v>10914.8333</v>
      </c>
      <c r="E453" s="121">
        <v>10836</v>
      </c>
      <c r="F453" s="121">
        <v>9.3558599999999998</v>
      </c>
    </row>
    <row r="454" spans="2:6" x14ac:dyDescent="0.2">
      <c r="B454" s="118" t="s">
        <v>1439</v>
      </c>
      <c r="C454" s="119" t="s">
        <v>168</v>
      </c>
      <c r="D454" s="120">
        <v>1790.15</v>
      </c>
      <c r="E454" s="121">
        <v>1733.8</v>
      </c>
      <c r="F454" s="121">
        <v>5.5251540000000006</v>
      </c>
    </row>
    <row r="455" spans="2:6" x14ac:dyDescent="0.2">
      <c r="B455" s="118" t="s">
        <v>1425</v>
      </c>
      <c r="C455" s="119" t="s">
        <v>168</v>
      </c>
      <c r="D455" s="120">
        <v>11070</v>
      </c>
      <c r="E455" s="121">
        <v>10919</v>
      </c>
      <c r="F455" s="157">
        <v>7.24867375</v>
      </c>
    </row>
    <row r="456" spans="2:6" x14ac:dyDescent="0.2">
      <c r="B456" s="118" t="s">
        <v>1418</v>
      </c>
      <c r="C456" s="119" t="s">
        <v>168</v>
      </c>
      <c r="D456" s="120">
        <v>11170</v>
      </c>
      <c r="E456" s="121">
        <v>10981</v>
      </c>
      <c r="F456" s="158"/>
    </row>
    <row r="457" spans="2:6" x14ac:dyDescent="0.2">
      <c r="B457" s="118" t="s">
        <v>1523</v>
      </c>
      <c r="C457" s="119" t="s">
        <v>168</v>
      </c>
      <c r="D457" s="120">
        <v>1224.4635000000001</v>
      </c>
      <c r="E457" s="121">
        <v>1227.8</v>
      </c>
      <c r="F457" s="157">
        <v>120.95096125000001</v>
      </c>
    </row>
    <row r="458" spans="2:6" x14ac:dyDescent="0.2">
      <c r="B458" s="118" t="s">
        <v>1438</v>
      </c>
      <c r="C458" s="119" t="s">
        <v>168</v>
      </c>
      <c r="D458" s="120">
        <v>1245.2249999999999</v>
      </c>
      <c r="E458" s="121">
        <v>1234.2</v>
      </c>
      <c r="F458" s="158"/>
    </row>
    <row r="459" spans="2:6" x14ac:dyDescent="0.2">
      <c r="B459" s="118" t="s">
        <v>1457</v>
      </c>
      <c r="C459" s="119" t="s">
        <v>168</v>
      </c>
      <c r="D459" s="120">
        <v>1635.65</v>
      </c>
      <c r="E459" s="121">
        <v>1676.9</v>
      </c>
      <c r="F459" s="121">
        <v>9.8653994999999988</v>
      </c>
    </row>
    <row r="460" spans="2:6" x14ac:dyDescent="0.2">
      <c r="B460" s="118" t="s">
        <v>1453</v>
      </c>
      <c r="C460" s="119" t="s">
        <v>168</v>
      </c>
      <c r="D460" s="120">
        <v>1027.31</v>
      </c>
      <c r="E460" s="121">
        <v>1011.6</v>
      </c>
      <c r="F460" s="121">
        <v>9.8477999999999994</v>
      </c>
    </row>
    <row r="461" spans="2:6" x14ac:dyDescent="0.2">
      <c r="B461" s="118" t="s">
        <v>1500</v>
      </c>
      <c r="C461" s="119" t="s">
        <v>168</v>
      </c>
      <c r="D461" s="120">
        <v>1371.2464</v>
      </c>
      <c r="E461" s="121">
        <v>1371.9</v>
      </c>
      <c r="F461" s="121">
        <v>46.750665125000005</v>
      </c>
    </row>
    <row r="462" spans="2:6" x14ac:dyDescent="0.2">
      <c r="B462" s="118" t="s">
        <v>1448</v>
      </c>
      <c r="C462" s="119" t="s">
        <v>168</v>
      </c>
      <c r="D462" s="120">
        <v>2656.6750000000002</v>
      </c>
      <c r="E462" s="121">
        <v>2404.6</v>
      </c>
      <c r="F462" s="121">
        <v>8.5196199999999997</v>
      </c>
    </row>
    <row r="463" spans="2:6" x14ac:dyDescent="0.2">
      <c r="B463" s="118" t="s">
        <v>1479</v>
      </c>
      <c r="C463" s="119" t="s">
        <v>168</v>
      </c>
      <c r="D463" s="120">
        <v>164.45330000000001</v>
      </c>
      <c r="E463" s="121">
        <v>155.46</v>
      </c>
      <c r="F463" s="121">
        <v>30.879989999999999</v>
      </c>
    </row>
    <row r="464" spans="2:6" x14ac:dyDescent="0.2">
      <c r="B464" s="118" t="s">
        <v>1493</v>
      </c>
      <c r="C464" s="119" t="s">
        <v>168</v>
      </c>
      <c r="D464" s="120">
        <v>2197.5041999999999</v>
      </c>
      <c r="E464" s="121">
        <v>2204.4</v>
      </c>
      <c r="F464" s="121">
        <v>34.924176000000003</v>
      </c>
    </row>
    <row r="465" spans="2:6" x14ac:dyDescent="0.2">
      <c r="B465" s="118" t="s">
        <v>1402</v>
      </c>
      <c r="C465" s="119" t="s">
        <v>168</v>
      </c>
      <c r="D465" s="120">
        <v>5370</v>
      </c>
      <c r="E465" s="121">
        <v>5171.5</v>
      </c>
      <c r="F465" s="121">
        <v>1.1444331249999999</v>
      </c>
    </row>
    <row r="466" spans="2:6" x14ac:dyDescent="0.2">
      <c r="B466" s="118" t="s">
        <v>1519</v>
      </c>
      <c r="C466" s="119" t="s">
        <v>168</v>
      </c>
      <c r="D466" s="120">
        <v>200.65379999999999</v>
      </c>
      <c r="E466" s="121">
        <v>204.1</v>
      </c>
      <c r="F466" s="157">
        <v>138.24815054999999</v>
      </c>
    </row>
    <row r="467" spans="2:6" x14ac:dyDescent="0.2">
      <c r="B467" s="118" t="s">
        <v>1431</v>
      </c>
      <c r="C467" s="119" t="s">
        <v>168</v>
      </c>
      <c r="D467" s="120">
        <v>210.20249999999999</v>
      </c>
      <c r="E467" s="121">
        <v>204.99</v>
      </c>
      <c r="F467" s="158"/>
    </row>
    <row r="468" spans="2:6" x14ac:dyDescent="0.2">
      <c r="B468" s="118" t="s">
        <v>1527</v>
      </c>
      <c r="C468" s="119" t="s">
        <v>168</v>
      </c>
      <c r="D468" s="120">
        <v>2925.6543999999999</v>
      </c>
      <c r="E468" s="121">
        <v>2902.5</v>
      </c>
      <c r="F468" s="121">
        <v>211.11323675</v>
      </c>
    </row>
    <row r="469" spans="2:6" x14ac:dyDescent="0.2">
      <c r="B469" s="118" t="s">
        <v>1472</v>
      </c>
      <c r="C469" s="119" t="s">
        <v>168</v>
      </c>
      <c r="D469" s="120">
        <v>389.57859999999999</v>
      </c>
      <c r="E469" s="121">
        <v>383</v>
      </c>
      <c r="F469" s="121">
        <v>17.569405</v>
      </c>
    </row>
    <row r="470" spans="2:6" x14ac:dyDescent="0.2">
      <c r="B470" s="122"/>
      <c r="C470" s="123"/>
      <c r="D470" s="124"/>
      <c r="E470" s="124"/>
      <c r="F470" s="124"/>
    </row>
    <row r="471" spans="2:6" x14ac:dyDescent="0.2">
      <c r="B471" s="88"/>
      <c r="C471" s="87"/>
      <c r="D471" s="87"/>
      <c r="E471" s="87"/>
      <c r="F471" s="87"/>
    </row>
    <row r="472" spans="2:6" x14ac:dyDescent="0.2">
      <c r="B472" s="125" t="s">
        <v>1640</v>
      </c>
      <c r="C472" s="89"/>
      <c r="D472" s="90"/>
      <c r="E472" s="91"/>
      <c r="F472" s="92"/>
    </row>
    <row r="473" spans="2:6" x14ac:dyDescent="0.2">
      <c r="B473" s="87" t="s">
        <v>1622</v>
      </c>
      <c r="C473" s="89"/>
      <c r="D473" s="90"/>
      <c r="E473" s="91"/>
      <c r="F473" s="92"/>
    </row>
    <row r="474" spans="2:6" x14ac:dyDescent="0.2">
      <c r="B474" s="87" t="s">
        <v>1606</v>
      </c>
      <c r="C474" s="89"/>
      <c r="D474" s="90"/>
      <c r="E474" s="91"/>
      <c r="F474" s="92"/>
    </row>
    <row r="475" spans="2:6" x14ac:dyDescent="0.2">
      <c r="B475" s="151" t="s">
        <v>1601</v>
      </c>
      <c r="C475" s="151" t="s">
        <v>1602</v>
      </c>
      <c r="D475" s="151" t="s">
        <v>1603</v>
      </c>
      <c r="E475" s="151" t="s">
        <v>1604</v>
      </c>
      <c r="F475" s="151" t="s">
        <v>1605</v>
      </c>
    </row>
    <row r="476" spans="2:6" x14ac:dyDescent="0.2">
      <c r="B476" s="152"/>
      <c r="C476" s="152"/>
      <c r="D476" s="152"/>
      <c r="E476" s="152"/>
      <c r="F476" s="152"/>
    </row>
    <row r="477" spans="2:6" x14ac:dyDescent="0.2">
      <c r="B477" s="93">
        <v>7755</v>
      </c>
      <c r="C477" s="93">
        <v>2166</v>
      </c>
      <c r="D477" s="95">
        <v>52468.458509600023</v>
      </c>
      <c r="E477" s="127">
        <v>14669.839061000001</v>
      </c>
      <c r="F477" s="126">
        <v>1442.4254832999995</v>
      </c>
    </row>
    <row r="478" spans="2:6" x14ac:dyDescent="0.2">
      <c r="B478" s="71"/>
      <c r="E478" s="128"/>
    </row>
    <row r="479" spans="2:6" x14ac:dyDescent="0.2">
      <c r="B479" s="86" t="s">
        <v>1623</v>
      </c>
      <c r="C479" s="87"/>
      <c r="D479" s="87"/>
      <c r="E479" s="87"/>
      <c r="F479" s="87"/>
    </row>
    <row r="480" spans="2:6" x14ac:dyDescent="0.2">
      <c r="B480" s="88"/>
      <c r="C480" s="87"/>
      <c r="D480" s="87"/>
      <c r="E480" s="87"/>
      <c r="F480" s="87"/>
    </row>
    <row r="481" spans="2:6" ht="22.5" x14ac:dyDescent="0.2">
      <c r="B481" s="84" t="s">
        <v>1595</v>
      </c>
      <c r="C481" s="85" t="s">
        <v>1596</v>
      </c>
      <c r="D481" s="85" t="s">
        <v>1597</v>
      </c>
      <c r="E481" s="85" t="s">
        <v>1598</v>
      </c>
      <c r="F481" s="85" t="s">
        <v>1599</v>
      </c>
    </row>
    <row r="482" spans="2:6" x14ac:dyDescent="0.2">
      <c r="B482" s="146" t="s">
        <v>145</v>
      </c>
      <c r="C482" s="147"/>
      <c r="D482" s="147"/>
      <c r="E482" s="147"/>
      <c r="F482" s="148"/>
    </row>
    <row r="483" spans="2:6" x14ac:dyDescent="0.2">
      <c r="B483" s="88" t="s">
        <v>1634</v>
      </c>
      <c r="C483" s="87"/>
      <c r="D483" s="87"/>
      <c r="E483" s="87"/>
      <c r="F483" s="87"/>
    </row>
    <row r="484" spans="2:6" x14ac:dyDescent="0.2">
      <c r="B484" s="87" t="s">
        <v>1624</v>
      </c>
      <c r="C484" s="89"/>
      <c r="D484" s="90"/>
      <c r="E484" s="91"/>
      <c r="F484" s="92"/>
    </row>
    <row r="485" spans="2:6" x14ac:dyDescent="0.2">
      <c r="B485" s="87" t="s">
        <v>1606</v>
      </c>
      <c r="C485" s="89"/>
      <c r="D485" s="90"/>
      <c r="E485" s="91"/>
      <c r="F485" s="92"/>
    </row>
    <row r="486" spans="2:6" x14ac:dyDescent="0.2">
      <c r="B486" s="149" t="s">
        <v>1601</v>
      </c>
      <c r="C486" s="149" t="s">
        <v>1602</v>
      </c>
      <c r="D486" s="149" t="s">
        <v>1603</v>
      </c>
      <c r="E486" s="149" t="s">
        <v>1604</v>
      </c>
      <c r="F486" s="149" t="s">
        <v>1605</v>
      </c>
    </row>
    <row r="487" spans="2:6" x14ac:dyDescent="0.2">
      <c r="B487" s="150"/>
      <c r="C487" s="150"/>
      <c r="D487" s="150"/>
      <c r="E487" s="150"/>
      <c r="F487" s="150"/>
    </row>
    <row r="488" spans="2:6" x14ac:dyDescent="0.2">
      <c r="B488" s="160" t="s">
        <v>145</v>
      </c>
      <c r="C488" s="161"/>
      <c r="D488" s="161"/>
      <c r="E488" s="161"/>
      <c r="F488" s="162"/>
    </row>
    <row r="489" spans="2:6" x14ac:dyDescent="0.2">
      <c r="B489" s="98"/>
      <c r="C489" s="99"/>
      <c r="D489" s="99"/>
      <c r="E489" s="99"/>
      <c r="F489" s="13"/>
    </row>
    <row r="490" spans="2:6" x14ac:dyDescent="0.2">
      <c r="B490" s="100" t="s">
        <v>1625</v>
      </c>
      <c r="C490" s="101"/>
      <c r="D490" s="101"/>
      <c r="E490" s="102"/>
      <c r="F490" s="13"/>
    </row>
    <row r="491" spans="2:6" x14ac:dyDescent="0.2">
      <c r="B491" s="103"/>
      <c r="C491" s="101"/>
      <c r="D491" s="101"/>
      <c r="E491" s="102"/>
      <c r="F491" s="13"/>
    </row>
    <row r="492" spans="2:6" ht="22.5" x14ac:dyDescent="0.2">
      <c r="B492" s="84" t="s">
        <v>1595</v>
      </c>
      <c r="C492" s="85" t="s">
        <v>1607</v>
      </c>
      <c r="D492" s="85" t="s">
        <v>1608</v>
      </c>
      <c r="E492" s="85" t="s">
        <v>1609</v>
      </c>
      <c r="F492" s="13"/>
    </row>
    <row r="493" spans="2:6" x14ac:dyDescent="0.2">
      <c r="B493" s="146" t="s">
        <v>145</v>
      </c>
      <c r="C493" s="147"/>
      <c r="D493" s="147"/>
      <c r="E493" s="148"/>
      <c r="F493" s="13"/>
    </row>
    <row r="494" spans="2:6" x14ac:dyDescent="0.2">
      <c r="B494" s="88" t="s">
        <v>1610</v>
      </c>
      <c r="C494" s="87"/>
      <c r="D494" s="87"/>
      <c r="E494" s="87"/>
      <c r="F494" s="13"/>
    </row>
    <row r="495" spans="2:6" x14ac:dyDescent="0.2">
      <c r="B495" s="104"/>
      <c r="C495" s="105"/>
      <c r="D495" s="105"/>
      <c r="E495" s="104"/>
      <c r="F495" s="13"/>
    </row>
    <row r="496" spans="2:6" x14ac:dyDescent="0.2">
      <c r="B496" s="104" t="s">
        <v>1626</v>
      </c>
      <c r="C496" s="105"/>
      <c r="D496" s="105"/>
      <c r="E496" s="104"/>
      <c r="F496" s="13"/>
    </row>
    <row r="497" spans="2:6" x14ac:dyDescent="0.2">
      <c r="B497" s="104"/>
      <c r="C497" s="105"/>
      <c r="D497" s="105"/>
      <c r="E497" s="104"/>
      <c r="F497" s="13"/>
    </row>
    <row r="498" spans="2:6" x14ac:dyDescent="0.2">
      <c r="B498" s="149" t="s">
        <v>1611</v>
      </c>
      <c r="C498" s="149" t="s">
        <v>1612</v>
      </c>
      <c r="D498" s="149" t="s">
        <v>1613</v>
      </c>
      <c r="E498" s="104"/>
      <c r="F498" s="13"/>
    </row>
    <row r="499" spans="2:6" x14ac:dyDescent="0.2">
      <c r="B499" s="150"/>
      <c r="C499" s="150"/>
      <c r="D499" s="150"/>
      <c r="E499" s="104"/>
      <c r="F499" s="13"/>
    </row>
    <row r="500" spans="2:6" x14ac:dyDescent="0.2">
      <c r="B500" s="153" t="s">
        <v>145</v>
      </c>
      <c r="C500" s="153"/>
      <c r="D500" s="153"/>
      <c r="E500" s="99"/>
      <c r="F500" s="13"/>
    </row>
    <row r="501" spans="2:6" x14ac:dyDescent="0.2">
      <c r="B501" s="106"/>
      <c r="C501" s="106"/>
      <c r="D501" s="106"/>
      <c r="E501" s="99"/>
      <c r="F501" s="13"/>
    </row>
    <row r="502" spans="2:6" x14ac:dyDescent="0.2">
      <c r="B502" s="100" t="s">
        <v>1627</v>
      </c>
      <c r="C502" s="106"/>
      <c r="D502" s="106"/>
      <c r="E502" s="99"/>
      <c r="F502" s="13"/>
    </row>
    <row r="503" spans="2:6" x14ac:dyDescent="0.2">
      <c r="B503" s="106"/>
      <c r="C503" s="106"/>
      <c r="D503" s="106"/>
      <c r="E503" s="99"/>
      <c r="F503" s="13"/>
    </row>
    <row r="504" spans="2:6" ht="33.75" x14ac:dyDescent="0.2">
      <c r="B504" s="85" t="s">
        <v>1595</v>
      </c>
      <c r="C504" s="85" t="s">
        <v>1614</v>
      </c>
      <c r="D504" s="85" t="s">
        <v>1615</v>
      </c>
      <c r="E504" s="85" t="s">
        <v>1616</v>
      </c>
      <c r="F504" s="85" t="s">
        <v>1617</v>
      </c>
    </row>
    <row r="505" spans="2:6" x14ac:dyDescent="0.2">
      <c r="B505" s="154" t="s">
        <v>145</v>
      </c>
      <c r="C505" s="154"/>
      <c r="D505" s="154"/>
      <c r="E505" s="154"/>
      <c r="F505" s="154"/>
    </row>
    <row r="506" spans="2:6" x14ac:dyDescent="0.2">
      <c r="B506" s="107" t="s">
        <v>1618</v>
      </c>
      <c r="C506" s="106"/>
      <c r="D506" s="106"/>
      <c r="E506" s="99"/>
      <c r="F506" s="13"/>
    </row>
    <row r="507" spans="2:6" x14ac:dyDescent="0.2">
      <c r="B507" s="106"/>
      <c r="C507" s="106"/>
      <c r="D507" s="106"/>
      <c r="E507" s="99"/>
      <c r="F507" s="13"/>
    </row>
    <row r="508" spans="2:6" x14ac:dyDescent="0.2">
      <c r="B508" s="104" t="s">
        <v>1628</v>
      </c>
      <c r="C508" s="105"/>
      <c r="D508" s="105"/>
      <c r="E508" s="99"/>
      <c r="F508" s="13"/>
    </row>
    <row r="509" spans="2:6" x14ac:dyDescent="0.2">
      <c r="B509" s="104"/>
      <c r="C509" s="105"/>
      <c r="D509" s="105"/>
      <c r="E509" s="99"/>
      <c r="F509" s="13"/>
    </row>
    <row r="510" spans="2:6" x14ac:dyDescent="0.2">
      <c r="B510" s="149" t="s">
        <v>1611</v>
      </c>
      <c r="C510" s="149" t="s">
        <v>1612</v>
      </c>
      <c r="D510" s="149" t="s">
        <v>1613</v>
      </c>
      <c r="E510" s="99"/>
      <c r="F510" s="13"/>
    </row>
    <row r="511" spans="2:6" x14ac:dyDescent="0.2">
      <c r="B511" s="150"/>
      <c r="C511" s="150"/>
      <c r="D511" s="150"/>
      <c r="E511" s="99"/>
      <c r="F511" s="13"/>
    </row>
    <row r="512" spans="2:6" x14ac:dyDescent="0.2">
      <c r="B512" s="153" t="s">
        <v>145</v>
      </c>
      <c r="C512" s="153"/>
      <c r="D512" s="153"/>
      <c r="E512" s="99"/>
      <c r="F512" s="13"/>
    </row>
    <row r="513" spans="2:6" x14ac:dyDescent="0.2">
      <c r="B513" s="106"/>
      <c r="C513" s="106"/>
      <c r="D513" s="106"/>
      <c r="E513" s="99"/>
      <c r="F513" s="13"/>
    </row>
    <row r="514" spans="2:6" x14ac:dyDescent="0.2">
      <c r="B514" s="108" t="s">
        <v>1629</v>
      </c>
      <c r="C514" s="106"/>
      <c r="D514" s="106"/>
      <c r="E514" s="99"/>
      <c r="F514" s="13"/>
    </row>
    <row r="515" spans="2:6" x14ac:dyDescent="0.2">
      <c r="B515" s="71"/>
    </row>
    <row r="516" spans="2:6" x14ac:dyDescent="0.2">
      <c r="B516" s="71"/>
    </row>
    <row r="517" spans="2:6" x14ac:dyDescent="0.2">
      <c r="B517" s="71" t="s">
        <v>1630</v>
      </c>
    </row>
    <row r="518" spans="2:6" x14ac:dyDescent="0.2">
      <c r="B518" s="79" t="s">
        <v>1650</v>
      </c>
    </row>
    <row r="519" spans="2:6" x14ac:dyDescent="0.2">
      <c r="B519" s="71" t="s">
        <v>1631</v>
      </c>
    </row>
    <row r="525" spans="2:6" x14ac:dyDescent="0.2">
      <c r="B525" s="18" t="s">
        <v>183</v>
      </c>
    </row>
    <row r="543" spans="2:2" x14ac:dyDescent="0.2">
      <c r="B543" s="67" t="s">
        <v>1540</v>
      </c>
    </row>
    <row r="544" spans="2:2" x14ac:dyDescent="0.2">
      <c r="B544" s="68" t="s">
        <v>1547</v>
      </c>
    </row>
  </sheetData>
  <mergeCells count="56">
    <mergeCell ref="B512:D512"/>
    <mergeCell ref="F322:F323"/>
    <mergeCell ref="F327:F328"/>
    <mergeCell ref="F334:F335"/>
    <mergeCell ref="F336:F337"/>
    <mergeCell ref="F339:F340"/>
    <mergeCell ref="F344:F345"/>
    <mergeCell ref="F348:F349"/>
    <mergeCell ref="F350:F351"/>
    <mergeCell ref="F358:F359"/>
    <mergeCell ref="F364:F365"/>
    <mergeCell ref="F370:F371"/>
    <mergeCell ref="F372:F373"/>
    <mergeCell ref="F376:F377"/>
    <mergeCell ref="F380:F381"/>
    <mergeCell ref="F382:F383"/>
    <mergeCell ref="B500:D500"/>
    <mergeCell ref="B505:F505"/>
    <mergeCell ref="B510:B511"/>
    <mergeCell ref="C510:C511"/>
    <mergeCell ref="D510:D511"/>
    <mergeCell ref="B488:F488"/>
    <mergeCell ref="B493:E493"/>
    <mergeCell ref="B498:B499"/>
    <mergeCell ref="C498:C499"/>
    <mergeCell ref="D498:D499"/>
    <mergeCell ref="B482:F482"/>
    <mergeCell ref="B486:B487"/>
    <mergeCell ref="C486:C487"/>
    <mergeCell ref="D486:D487"/>
    <mergeCell ref="E486:E487"/>
    <mergeCell ref="F486:F487"/>
    <mergeCell ref="B475:B476"/>
    <mergeCell ref="C475:C476"/>
    <mergeCell ref="D475:D476"/>
    <mergeCell ref="E475:E476"/>
    <mergeCell ref="F475:F476"/>
    <mergeCell ref="F466:F467"/>
    <mergeCell ref="F443:F444"/>
    <mergeCell ref="F447:F448"/>
    <mergeCell ref="F449:F450"/>
    <mergeCell ref="F451:F452"/>
    <mergeCell ref="F455:F456"/>
    <mergeCell ref="F457:F458"/>
    <mergeCell ref="F429:F430"/>
    <mergeCell ref="F439:F440"/>
    <mergeCell ref="F424:F425"/>
    <mergeCell ref="F432:F433"/>
    <mergeCell ref="F408:F409"/>
    <mergeCell ref="B1:C1"/>
    <mergeCell ref="F319:F320"/>
    <mergeCell ref="F404:F406"/>
    <mergeCell ref="F415:F416"/>
    <mergeCell ref="F392:F393"/>
    <mergeCell ref="F402:F403"/>
    <mergeCell ref="F384:F385"/>
  </mergeCells>
  <conditionalFormatting sqref="G1:G3">
    <cfRule type="cellIs" dxfId="2" priority="3" stopIfTrue="1" operator="between">
      <formula>0.009</formula>
      <formula>-0.009</formula>
    </cfRule>
  </conditionalFormatting>
  <conditionalFormatting sqref="G5:G562">
    <cfRule type="cellIs" dxfId="1" priority="2" stopIfTrue="1" operator="between">
      <formula>0.009</formula>
      <formula>-0.009</formula>
    </cfRule>
  </conditionalFormatting>
  <hyperlinks>
    <hyperlink ref="A2" location="Index!A1" display="-" xr:uid="{B807A1F1-148F-4FE2-8FDC-0104F67DE4CB}"/>
  </hyperlinks>
  <pageMargins left="0.7" right="0.7" top="0.75" bottom="0.75" header="0.3" footer="0.3"/>
  <pageSetup paperSize="9" scale="12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FBC5-06DC-4993-9DC3-0439BB9D141E}">
  <dimension ref="A1:I409"/>
  <sheetViews>
    <sheetView view="pageBreakPreview" zoomScaleNormal="100" zoomScaleSheetLayoutView="100" workbookViewId="0"/>
  </sheetViews>
  <sheetFormatPr defaultColWidth="9.140625" defaultRowHeight="11.25" x14ac:dyDescent="0.2"/>
  <cols>
    <col min="1" max="1" width="7.140625" style="6" customWidth="1"/>
    <col min="2" max="2" width="70" style="6" bestFit="1" customWidth="1"/>
    <col min="3" max="3" width="20.28515625" style="6" bestFit="1" customWidth="1"/>
    <col min="4" max="4" width="32.140625" style="6" bestFit="1" customWidth="1"/>
    <col min="5" max="5" width="13.85546875" style="6" bestFit="1" customWidth="1"/>
    <col min="6" max="6" width="22.85546875" style="8" bestFit="1" customWidth="1"/>
    <col min="7" max="7" width="12.140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44" t="s">
        <v>24</v>
      </c>
      <c r="C1" s="145"/>
      <c r="D1" s="10"/>
      <c r="F1" s="5"/>
      <c r="G1" s="13"/>
    </row>
    <row r="2" spans="1:8" s="1" customFormat="1" ht="15" x14ac:dyDescent="0.25">
      <c r="A2" s="64" t="s">
        <v>1555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161</v>
      </c>
      <c r="E4" s="21" t="s">
        <v>0</v>
      </c>
      <c r="F4" s="22" t="s">
        <v>4</v>
      </c>
      <c r="G4" s="23" t="s">
        <v>5</v>
      </c>
      <c r="H4" s="6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122</v>
      </c>
      <c r="C7" s="25" t="s">
        <v>123</v>
      </c>
      <c r="D7" s="25" t="s">
        <v>42</v>
      </c>
      <c r="E7" s="28">
        <v>144846</v>
      </c>
      <c r="F7" s="26">
        <v>1026.523602</v>
      </c>
      <c r="G7" s="27">
        <v>6.3627057229014099</v>
      </c>
      <c r="H7" s="29"/>
    </row>
    <row r="8" spans="1:8" x14ac:dyDescent="0.2">
      <c r="B8" s="25" t="s">
        <v>61</v>
      </c>
      <c r="C8" s="25" t="s">
        <v>62</v>
      </c>
      <c r="D8" s="25" t="s">
        <v>42</v>
      </c>
      <c r="E8" s="28">
        <v>67979</v>
      </c>
      <c r="F8" s="26">
        <v>898.47844299999997</v>
      </c>
      <c r="G8" s="27">
        <v>5.5690428549733904</v>
      </c>
      <c r="H8" s="29"/>
    </row>
    <row r="9" spans="1:8" x14ac:dyDescent="0.2">
      <c r="B9" s="25" t="s">
        <v>108</v>
      </c>
      <c r="C9" s="25" t="s">
        <v>109</v>
      </c>
      <c r="D9" s="25" t="s">
        <v>47</v>
      </c>
      <c r="E9" s="28">
        <v>59372</v>
      </c>
      <c r="F9" s="26">
        <v>704.74563999999998</v>
      </c>
      <c r="G9" s="27">
        <v>4.3682279765232499</v>
      </c>
      <c r="H9" s="29"/>
    </row>
    <row r="10" spans="1:8" x14ac:dyDescent="0.2">
      <c r="B10" s="25" t="s">
        <v>110</v>
      </c>
      <c r="C10" s="25" t="s">
        <v>111</v>
      </c>
      <c r="D10" s="25" t="s">
        <v>112</v>
      </c>
      <c r="E10" s="28">
        <v>29416</v>
      </c>
      <c r="F10" s="26">
        <v>516.83911999999998</v>
      </c>
      <c r="G10" s="27">
        <v>3.2035261734228802</v>
      </c>
      <c r="H10" s="29"/>
    </row>
    <row r="11" spans="1:8" x14ac:dyDescent="0.2">
      <c r="B11" s="25" t="s">
        <v>187</v>
      </c>
      <c r="C11" s="25" t="s">
        <v>188</v>
      </c>
      <c r="D11" s="25" t="s">
        <v>42</v>
      </c>
      <c r="E11" s="28">
        <v>39615</v>
      </c>
      <c r="F11" s="26">
        <v>380.10592500000001</v>
      </c>
      <c r="G11" s="27">
        <v>2.35601221403406</v>
      </c>
      <c r="H11" s="29"/>
    </row>
    <row r="12" spans="1:8" x14ac:dyDescent="0.2">
      <c r="B12" s="25" t="s">
        <v>184</v>
      </c>
      <c r="C12" s="25" t="s">
        <v>185</v>
      </c>
      <c r="D12" s="25" t="s">
        <v>186</v>
      </c>
      <c r="E12" s="28">
        <v>9917</v>
      </c>
      <c r="F12" s="26">
        <v>372.87920000000003</v>
      </c>
      <c r="G12" s="27">
        <v>2.3112187729229601</v>
      </c>
      <c r="H12" s="29"/>
    </row>
    <row r="13" spans="1:8" x14ac:dyDescent="0.2">
      <c r="B13" s="25" t="s">
        <v>40</v>
      </c>
      <c r="C13" s="25" t="s">
        <v>41</v>
      </c>
      <c r="D13" s="25" t="s">
        <v>42</v>
      </c>
      <c r="E13" s="28">
        <v>27348</v>
      </c>
      <c r="F13" s="26">
        <v>335.28647999999998</v>
      </c>
      <c r="G13" s="27">
        <v>2.07820765246026</v>
      </c>
      <c r="H13" s="29"/>
    </row>
    <row r="14" spans="1:8" x14ac:dyDescent="0.2">
      <c r="B14" s="25" t="s">
        <v>197</v>
      </c>
      <c r="C14" s="25" t="s">
        <v>198</v>
      </c>
      <c r="D14" s="25" t="s">
        <v>199</v>
      </c>
      <c r="E14" s="28">
        <v>123450</v>
      </c>
      <c r="F14" s="26">
        <v>324.36487499999998</v>
      </c>
      <c r="G14" s="27">
        <v>2.0105122205175601</v>
      </c>
      <c r="H14" s="29"/>
    </row>
    <row r="15" spans="1:8" x14ac:dyDescent="0.2">
      <c r="B15" s="25" t="s">
        <v>191</v>
      </c>
      <c r="C15" s="25" t="s">
        <v>192</v>
      </c>
      <c r="D15" s="25" t="s">
        <v>42</v>
      </c>
      <c r="E15" s="28">
        <v>70074</v>
      </c>
      <c r="F15" s="26">
        <v>292.20857999999998</v>
      </c>
      <c r="G15" s="27">
        <v>1.8111977168615501</v>
      </c>
      <c r="H15" s="29"/>
    </row>
    <row r="16" spans="1:8" x14ac:dyDescent="0.2">
      <c r="B16" s="25" t="s">
        <v>205</v>
      </c>
      <c r="C16" s="25" t="s">
        <v>206</v>
      </c>
      <c r="D16" s="25" t="s">
        <v>96</v>
      </c>
      <c r="E16" s="28">
        <v>14382</v>
      </c>
      <c r="F16" s="26">
        <v>261.26341200000002</v>
      </c>
      <c r="G16" s="27">
        <v>1.6193901469760299</v>
      </c>
      <c r="H16" s="29"/>
    </row>
    <row r="17" spans="2:8" x14ac:dyDescent="0.2">
      <c r="B17" s="25" t="s">
        <v>216</v>
      </c>
      <c r="C17" s="25" t="s">
        <v>217</v>
      </c>
      <c r="D17" s="25" t="s">
        <v>218</v>
      </c>
      <c r="E17" s="28">
        <v>12508</v>
      </c>
      <c r="F17" s="26">
        <v>224.931364</v>
      </c>
      <c r="G17" s="27">
        <v>1.39419305527358</v>
      </c>
      <c r="H17" s="29"/>
    </row>
    <row r="18" spans="2:8" x14ac:dyDescent="0.2">
      <c r="B18" s="25" t="s">
        <v>195</v>
      </c>
      <c r="C18" s="25" t="s">
        <v>196</v>
      </c>
      <c r="D18" s="25" t="s">
        <v>80</v>
      </c>
      <c r="E18" s="28">
        <v>22451</v>
      </c>
      <c r="F18" s="26">
        <v>215.39489399999999</v>
      </c>
      <c r="G18" s="27">
        <v>1.3350831116472901</v>
      </c>
      <c r="H18" s="29"/>
    </row>
    <row r="19" spans="2:8" x14ac:dyDescent="0.2">
      <c r="B19" s="25" t="s">
        <v>232</v>
      </c>
      <c r="C19" s="25" t="s">
        <v>233</v>
      </c>
      <c r="D19" s="25" t="s">
        <v>234</v>
      </c>
      <c r="E19" s="28">
        <v>3778</v>
      </c>
      <c r="F19" s="26">
        <v>188.29552000000001</v>
      </c>
      <c r="G19" s="27">
        <v>1.1671129434983001</v>
      </c>
      <c r="H19" s="29"/>
    </row>
    <row r="20" spans="2:8" x14ac:dyDescent="0.2">
      <c r="B20" s="25" t="s">
        <v>193</v>
      </c>
      <c r="C20" s="25" t="s">
        <v>194</v>
      </c>
      <c r="D20" s="25" t="s">
        <v>68</v>
      </c>
      <c r="E20" s="28">
        <v>6266</v>
      </c>
      <c r="F20" s="26">
        <v>184.84700000000001</v>
      </c>
      <c r="G20" s="27">
        <v>1.1457379669300201</v>
      </c>
      <c r="H20" s="29"/>
    </row>
    <row r="21" spans="2:8" x14ac:dyDescent="0.2">
      <c r="B21" s="25" t="s">
        <v>189</v>
      </c>
      <c r="C21" s="25" t="s">
        <v>190</v>
      </c>
      <c r="D21" s="25" t="s">
        <v>71</v>
      </c>
      <c r="E21" s="28">
        <v>18184</v>
      </c>
      <c r="F21" s="26">
        <v>180.767144</v>
      </c>
      <c r="G21" s="27">
        <v>1.12044977767724</v>
      </c>
      <c r="H21" s="29"/>
    </row>
    <row r="22" spans="2:8" x14ac:dyDescent="0.2">
      <c r="B22" s="25" t="s">
        <v>94</v>
      </c>
      <c r="C22" s="25" t="s">
        <v>95</v>
      </c>
      <c r="D22" s="25" t="s">
        <v>96</v>
      </c>
      <c r="E22" s="28">
        <v>1751</v>
      </c>
      <c r="F22" s="26">
        <v>162.694165</v>
      </c>
      <c r="G22" s="27">
        <v>1.0084279530556399</v>
      </c>
      <c r="H22" s="29"/>
    </row>
    <row r="23" spans="2:8" x14ac:dyDescent="0.2">
      <c r="B23" s="25" t="s">
        <v>200</v>
      </c>
      <c r="C23" s="25" t="s">
        <v>201</v>
      </c>
      <c r="D23" s="25" t="s">
        <v>202</v>
      </c>
      <c r="E23" s="28">
        <v>44680</v>
      </c>
      <c r="F23" s="26">
        <v>142.976</v>
      </c>
      <c r="G23" s="27">
        <v>0.88620876486924804</v>
      </c>
      <c r="H23" s="29"/>
    </row>
    <row r="24" spans="2:8" x14ac:dyDescent="0.2">
      <c r="B24" s="25" t="s">
        <v>34</v>
      </c>
      <c r="C24" s="25" t="s">
        <v>35</v>
      </c>
      <c r="D24" s="25" t="s">
        <v>36</v>
      </c>
      <c r="E24" s="28">
        <v>75610</v>
      </c>
      <c r="F24" s="26">
        <v>139.34923000000001</v>
      </c>
      <c r="G24" s="27">
        <v>0.86372894054793004</v>
      </c>
      <c r="H24" s="29"/>
    </row>
    <row r="25" spans="2:8" x14ac:dyDescent="0.2">
      <c r="B25" s="25" t="s">
        <v>224</v>
      </c>
      <c r="C25" s="25" t="s">
        <v>225</v>
      </c>
      <c r="D25" s="25" t="s">
        <v>83</v>
      </c>
      <c r="E25" s="28">
        <v>13171</v>
      </c>
      <c r="F25" s="26">
        <v>124.044478</v>
      </c>
      <c r="G25" s="27">
        <v>0.76886542942333402</v>
      </c>
      <c r="H25" s="29"/>
    </row>
    <row r="26" spans="2:8" x14ac:dyDescent="0.2">
      <c r="B26" s="25" t="s">
        <v>244</v>
      </c>
      <c r="C26" s="25" t="s">
        <v>245</v>
      </c>
      <c r="D26" s="25" t="s">
        <v>246</v>
      </c>
      <c r="E26" s="28">
        <v>9229</v>
      </c>
      <c r="F26" s="26">
        <v>120.8999</v>
      </c>
      <c r="G26" s="27">
        <v>0.74937437788031303</v>
      </c>
      <c r="H26" s="29"/>
    </row>
    <row r="27" spans="2:8" x14ac:dyDescent="0.2">
      <c r="B27" s="25" t="s">
        <v>118</v>
      </c>
      <c r="C27" s="25" t="s">
        <v>119</v>
      </c>
      <c r="D27" s="25" t="s">
        <v>27</v>
      </c>
      <c r="E27" s="28">
        <v>1098</v>
      </c>
      <c r="F27" s="26">
        <v>120.29688</v>
      </c>
      <c r="G27" s="27">
        <v>0.74563667638221898</v>
      </c>
      <c r="H27" s="29"/>
    </row>
    <row r="28" spans="2:8" x14ac:dyDescent="0.2">
      <c r="B28" s="25" t="s">
        <v>219</v>
      </c>
      <c r="C28" s="25" t="s">
        <v>220</v>
      </c>
      <c r="D28" s="25" t="s">
        <v>221</v>
      </c>
      <c r="E28" s="28">
        <v>30743</v>
      </c>
      <c r="F28" s="26">
        <v>119.375069</v>
      </c>
      <c r="G28" s="27">
        <v>0.73992301123734905</v>
      </c>
      <c r="H28" s="29"/>
    </row>
    <row r="29" spans="2:8" x14ac:dyDescent="0.2">
      <c r="B29" s="25" t="s">
        <v>105</v>
      </c>
      <c r="C29" s="25" t="s">
        <v>106</v>
      </c>
      <c r="D29" s="25" t="s">
        <v>107</v>
      </c>
      <c r="E29" s="28">
        <v>1446</v>
      </c>
      <c r="F29" s="26">
        <v>118.07313000000001</v>
      </c>
      <c r="G29" s="27">
        <v>0.73185319705087704</v>
      </c>
      <c r="H29" s="29"/>
    </row>
    <row r="30" spans="2:8" x14ac:dyDescent="0.2">
      <c r="B30" s="25" t="s">
        <v>222</v>
      </c>
      <c r="C30" s="25" t="s">
        <v>223</v>
      </c>
      <c r="D30" s="25" t="s">
        <v>80</v>
      </c>
      <c r="E30" s="28">
        <v>11715</v>
      </c>
      <c r="F30" s="26">
        <v>115.123305</v>
      </c>
      <c r="G30" s="27">
        <v>0.71356928387782403</v>
      </c>
      <c r="H30" s="29"/>
    </row>
    <row r="31" spans="2:8" x14ac:dyDescent="0.2">
      <c r="B31" s="25" t="s">
        <v>203</v>
      </c>
      <c r="C31" s="25" t="s">
        <v>204</v>
      </c>
      <c r="D31" s="25" t="s">
        <v>71</v>
      </c>
      <c r="E31" s="28">
        <v>5367</v>
      </c>
      <c r="F31" s="26">
        <v>110.055702</v>
      </c>
      <c r="G31" s="27">
        <v>0.68215873808358096</v>
      </c>
      <c r="H31" s="29"/>
    </row>
    <row r="32" spans="2:8" x14ac:dyDescent="0.2">
      <c r="B32" s="25" t="s">
        <v>211</v>
      </c>
      <c r="C32" s="25" t="s">
        <v>212</v>
      </c>
      <c r="D32" s="25" t="s">
        <v>68</v>
      </c>
      <c r="E32" s="28">
        <v>914</v>
      </c>
      <c r="F32" s="26">
        <v>109.37838000000001</v>
      </c>
      <c r="G32" s="27">
        <v>0.67796049017457005</v>
      </c>
      <c r="H32" s="29"/>
    </row>
    <row r="33" spans="2:8" x14ac:dyDescent="0.2">
      <c r="B33" s="25" t="s">
        <v>230</v>
      </c>
      <c r="C33" s="25" t="s">
        <v>231</v>
      </c>
      <c r="D33" s="25" t="s">
        <v>27</v>
      </c>
      <c r="E33" s="28">
        <v>3520</v>
      </c>
      <c r="F33" s="26">
        <v>107.77888</v>
      </c>
      <c r="G33" s="27">
        <v>0.66804630234298701</v>
      </c>
      <c r="H33" s="29"/>
    </row>
    <row r="34" spans="2:8" x14ac:dyDescent="0.2">
      <c r="B34" s="25" t="s">
        <v>132</v>
      </c>
      <c r="C34" s="25" t="s">
        <v>133</v>
      </c>
      <c r="D34" s="25" t="s">
        <v>36</v>
      </c>
      <c r="E34" s="28">
        <v>8563</v>
      </c>
      <c r="F34" s="26">
        <v>107.328642</v>
      </c>
      <c r="G34" s="27">
        <v>0.66525559018236402</v>
      </c>
      <c r="H34" s="29"/>
    </row>
    <row r="35" spans="2:8" x14ac:dyDescent="0.2">
      <c r="B35" s="25" t="s">
        <v>619</v>
      </c>
      <c r="C35" s="25" t="s">
        <v>620</v>
      </c>
      <c r="D35" s="25" t="s">
        <v>96</v>
      </c>
      <c r="E35" s="28">
        <v>5311</v>
      </c>
      <c r="F35" s="26">
        <v>105.15779999999999</v>
      </c>
      <c r="G35" s="27">
        <v>0.65180005073835801</v>
      </c>
      <c r="H35" s="29"/>
    </row>
    <row r="36" spans="2:8" x14ac:dyDescent="0.2">
      <c r="B36" s="25" t="s">
        <v>250</v>
      </c>
      <c r="C36" s="25" t="s">
        <v>251</v>
      </c>
      <c r="D36" s="25" t="s">
        <v>202</v>
      </c>
      <c r="E36" s="28">
        <v>3989</v>
      </c>
      <c r="F36" s="26">
        <v>104.575624</v>
      </c>
      <c r="G36" s="27">
        <v>0.64819154669644496</v>
      </c>
      <c r="H36" s="29"/>
    </row>
    <row r="37" spans="2:8" x14ac:dyDescent="0.2">
      <c r="B37" s="25" t="s">
        <v>101</v>
      </c>
      <c r="C37" s="25" t="s">
        <v>102</v>
      </c>
      <c r="D37" s="25" t="s">
        <v>96</v>
      </c>
      <c r="E37" s="28">
        <v>7681</v>
      </c>
      <c r="F37" s="26">
        <v>103.38625999999999</v>
      </c>
      <c r="G37" s="27">
        <v>0.64081950662384601</v>
      </c>
      <c r="H37" s="29"/>
    </row>
    <row r="38" spans="2:8" x14ac:dyDescent="0.2">
      <c r="B38" s="25" t="s">
        <v>91</v>
      </c>
      <c r="C38" s="25" t="s">
        <v>92</v>
      </c>
      <c r="D38" s="25" t="s">
        <v>93</v>
      </c>
      <c r="E38" s="28">
        <v>3292</v>
      </c>
      <c r="F38" s="26">
        <v>101.78864</v>
      </c>
      <c r="G38" s="27">
        <v>0.63091697160446902</v>
      </c>
      <c r="H38" s="29"/>
    </row>
    <row r="39" spans="2:8" x14ac:dyDescent="0.2">
      <c r="B39" s="25" t="s">
        <v>254</v>
      </c>
      <c r="C39" s="25" t="s">
        <v>255</v>
      </c>
      <c r="D39" s="25" t="s">
        <v>96</v>
      </c>
      <c r="E39" s="28">
        <v>8240</v>
      </c>
      <c r="F39" s="26">
        <v>101.5992</v>
      </c>
      <c r="G39" s="27">
        <v>0.62974276482559099</v>
      </c>
      <c r="H39" s="29"/>
    </row>
    <row r="40" spans="2:8" x14ac:dyDescent="0.2">
      <c r="B40" s="25" t="s">
        <v>75</v>
      </c>
      <c r="C40" s="25" t="s">
        <v>76</v>
      </c>
      <c r="D40" s="25" t="s">
        <v>77</v>
      </c>
      <c r="E40" s="28">
        <v>4207</v>
      </c>
      <c r="F40" s="26">
        <v>101.077382</v>
      </c>
      <c r="G40" s="27">
        <v>0.62650837803853199</v>
      </c>
      <c r="H40" s="29"/>
    </row>
    <row r="41" spans="2:8" x14ac:dyDescent="0.2">
      <c r="B41" s="25" t="s">
        <v>258</v>
      </c>
      <c r="C41" s="25" t="s">
        <v>259</v>
      </c>
      <c r="D41" s="25" t="s">
        <v>107</v>
      </c>
      <c r="E41" s="28">
        <v>10487</v>
      </c>
      <c r="F41" s="26">
        <v>97.508126000000004</v>
      </c>
      <c r="G41" s="27">
        <v>0.60438504299445395</v>
      </c>
      <c r="H41" s="29"/>
    </row>
    <row r="42" spans="2:8" x14ac:dyDescent="0.2">
      <c r="B42" s="25" t="s">
        <v>558</v>
      </c>
      <c r="C42" s="25" t="s">
        <v>559</v>
      </c>
      <c r="D42" s="25" t="s">
        <v>96</v>
      </c>
      <c r="E42" s="28">
        <v>2007</v>
      </c>
      <c r="F42" s="26">
        <v>96.335999999999999</v>
      </c>
      <c r="G42" s="27">
        <v>0.59711984929249595</v>
      </c>
      <c r="H42" s="29"/>
    </row>
    <row r="43" spans="2:8" x14ac:dyDescent="0.2">
      <c r="B43" s="25" t="s">
        <v>72</v>
      </c>
      <c r="C43" s="25" t="s">
        <v>73</v>
      </c>
      <c r="D43" s="25" t="s">
        <v>74</v>
      </c>
      <c r="E43" s="28">
        <v>20838</v>
      </c>
      <c r="F43" s="26">
        <v>88.561499999999995</v>
      </c>
      <c r="G43" s="27">
        <v>0.54893113200794497</v>
      </c>
      <c r="H43" s="29"/>
    </row>
    <row r="44" spans="2:8" x14ac:dyDescent="0.2">
      <c r="B44" s="25" t="s">
        <v>213</v>
      </c>
      <c r="C44" s="25" t="s">
        <v>214</v>
      </c>
      <c r="D44" s="25" t="s">
        <v>215</v>
      </c>
      <c r="E44" s="28">
        <v>27081</v>
      </c>
      <c r="F44" s="26">
        <v>87.403927499999995</v>
      </c>
      <c r="G44" s="27">
        <v>0.54175614532856098</v>
      </c>
      <c r="H44" s="29"/>
    </row>
    <row r="45" spans="2:8" x14ac:dyDescent="0.2">
      <c r="B45" s="25" t="s">
        <v>235</v>
      </c>
      <c r="C45" s="25" t="s">
        <v>236</v>
      </c>
      <c r="D45" s="25" t="s">
        <v>80</v>
      </c>
      <c r="E45" s="28">
        <v>4866</v>
      </c>
      <c r="F45" s="26">
        <v>84.230459999999994</v>
      </c>
      <c r="G45" s="27">
        <v>0.52208602787159097</v>
      </c>
      <c r="H45" s="29"/>
    </row>
    <row r="46" spans="2:8" x14ac:dyDescent="0.2">
      <c r="B46" s="25" t="s">
        <v>66</v>
      </c>
      <c r="C46" s="25" t="s">
        <v>67</v>
      </c>
      <c r="D46" s="25" t="s">
        <v>68</v>
      </c>
      <c r="E46" s="28">
        <v>770</v>
      </c>
      <c r="F46" s="26">
        <v>83.729799999999997</v>
      </c>
      <c r="G46" s="27">
        <v>0.51898278480828397</v>
      </c>
      <c r="H46" s="29"/>
    </row>
    <row r="47" spans="2:8" x14ac:dyDescent="0.2">
      <c r="B47" s="25" t="s">
        <v>86</v>
      </c>
      <c r="C47" s="25" t="s">
        <v>87</v>
      </c>
      <c r="D47" s="25" t="s">
        <v>88</v>
      </c>
      <c r="E47" s="28">
        <v>8265</v>
      </c>
      <c r="F47" s="26">
        <v>78.476174999999998</v>
      </c>
      <c r="G47" s="27">
        <v>0.48641921803948202</v>
      </c>
      <c r="H47" s="29"/>
    </row>
    <row r="48" spans="2:8" x14ac:dyDescent="0.2">
      <c r="B48" s="25" t="s">
        <v>295</v>
      </c>
      <c r="C48" s="25" t="s">
        <v>296</v>
      </c>
      <c r="D48" s="25" t="s">
        <v>221</v>
      </c>
      <c r="E48" s="28">
        <v>1642</v>
      </c>
      <c r="F48" s="26">
        <v>76.648560000000003</v>
      </c>
      <c r="G48" s="27">
        <v>0.47509110400771098</v>
      </c>
      <c r="H48" s="29"/>
    </row>
    <row r="49" spans="2:8" x14ac:dyDescent="0.2">
      <c r="B49" s="25" t="s">
        <v>247</v>
      </c>
      <c r="C49" s="25" t="s">
        <v>248</v>
      </c>
      <c r="D49" s="25" t="s">
        <v>249</v>
      </c>
      <c r="E49" s="28">
        <v>33882</v>
      </c>
      <c r="F49" s="26">
        <v>76.505555999999999</v>
      </c>
      <c r="G49" s="27">
        <v>0.47420472169031902</v>
      </c>
      <c r="H49" s="29"/>
    </row>
    <row r="50" spans="2:8" x14ac:dyDescent="0.2">
      <c r="B50" s="25" t="s">
        <v>127</v>
      </c>
      <c r="C50" s="25" t="s">
        <v>128</v>
      </c>
      <c r="D50" s="25" t="s">
        <v>129</v>
      </c>
      <c r="E50" s="28">
        <v>17665</v>
      </c>
      <c r="F50" s="26">
        <v>76.312799999999996</v>
      </c>
      <c r="G50" s="27">
        <v>0.47300996133416801</v>
      </c>
      <c r="H50" s="29"/>
    </row>
    <row r="51" spans="2:8" x14ac:dyDescent="0.2">
      <c r="B51" s="25" t="s">
        <v>299</v>
      </c>
      <c r="C51" s="25" t="s">
        <v>300</v>
      </c>
      <c r="D51" s="25" t="s">
        <v>42</v>
      </c>
      <c r="E51" s="28">
        <v>23575</v>
      </c>
      <c r="F51" s="26">
        <v>74.82705</v>
      </c>
      <c r="G51" s="27">
        <v>0.463800830624087</v>
      </c>
      <c r="H51" s="29"/>
    </row>
    <row r="52" spans="2:8" x14ac:dyDescent="0.2">
      <c r="B52" s="25" t="s">
        <v>281</v>
      </c>
      <c r="C52" s="25" t="s">
        <v>282</v>
      </c>
      <c r="D52" s="25" t="s">
        <v>283</v>
      </c>
      <c r="E52" s="28">
        <v>17688</v>
      </c>
      <c r="F52" s="26">
        <v>74.581451999999999</v>
      </c>
      <c r="G52" s="27">
        <v>0.46227853946868802</v>
      </c>
      <c r="H52" s="29"/>
    </row>
    <row r="53" spans="2:8" x14ac:dyDescent="0.2">
      <c r="B53" s="25" t="s">
        <v>570</v>
      </c>
      <c r="C53" s="25" t="s">
        <v>571</v>
      </c>
      <c r="D53" s="25" t="s">
        <v>246</v>
      </c>
      <c r="E53" s="28">
        <v>1522</v>
      </c>
      <c r="F53" s="26">
        <v>73.512600000000006</v>
      </c>
      <c r="G53" s="27">
        <v>0.45565346945170598</v>
      </c>
      <c r="H53" s="29"/>
    </row>
    <row r="54" spans="2:8" x14ac:dyDescent="0.2">
      <c r="B54" s="25" t="s">
        <v>239</v>
      </c>
      <c r="C54" s="25" t="s">
        <v>240</v>
      </c>
      <c r="D54" s="25" t="s">
        <v>241</v>
      </c>
      <c r="E54" s="28">
        <v>2458</v>
      </c>
      <c r="F54" s="26">
        <v>71.365572</v>
      </c>
      <c r="G54" s="27">
        <v>0.44234553642784402</v>
      </c>
      <c r="H54" s="29"/>
    </row>
    <row r="55" spans="2:8" x14ac:dyDescent="0.2">
      <c r="B55" s="25" t="s">
        <v>237</v>
      </c>
      <c r="C55" s="25" t="s">
        <v>238</v>
      </c>
      <c r="D55" s="25" t="s">
        <v>68</v>
      </c>
      <c r="E55" s="28">
        <v>963</v>
      </c>
      <c r="F55" s="26">
        <v>68.854500000000002</v>
      </c>
      <c r="G55" s="27">
        <v>0.426781147889783</v>
      </c>
      <c r="H55" s="29"/>
    </row>
    <row r="56" spans="2:8" x14ac:dyDescent="0.2">
      <c r="B56" s="25" t="s">
        <v>617</v>
      </c>
      <c r="C56" s="25" t="s">
        <v>618</v>
      </c>
      <c r="D56" s="25" t="s">
        <v>93</v>
      </c>
      <c r="E56" s="28">
        <v>2061</v>
      </c>
      <c r="F56" s="26">
        <v>68.021243999999996</v>
      </c>
      <c r="G56" s="27">
        <v>0.42161637358794302</v>
      </c>
      <c r="H56" s="29"/>
    </row>
    <row r="57" spans="2:8" x14ac:dyDescent="0.2">
      <c r="B57" s="25" t="s">
        <v>279</v>
      </c>
      <c r="C57" s="25" t="s">
        <v>280</v>
      </c>
      <c r="D57" s="25" t="s">
        <v>68</v>
      </c>
      <c r="E57" s="28">
        <v>1649</v>
      </c>
      <c r="F57" s="26">
        <v>67.707939999999994</v>
      </c>
      <c r="G57" s="27">
        <v>0.419674420037217</v>
      </c>
      <c r="H57" s="29"/>
    </row>
    <row r="58" spans="2:8" x14ac:dyDescent="0.2">
      <c r="B58" s="25" t="s">
        <v>262</v>
      </c>
      <c r="C58" s="25" t="s">
        <v>263</v>
      </c>
      <c r="D58" s="25" t="s">
        <v>96</v>
      </c>
      <c r="E58" s="28">
        <v>3332</v>
      </c>
      <c r="F58" s="26">
        <v>67.646264000000002</v>
      </c>
      <c r="G58" s="27">
        <v>0.41929213341721</v>
      </c>
      <c r="H58" s="29"/>
    </row>
    <row r="59" spans="2:8" x14ac:dyDescent="0.2">
      <c r="B59" s="25" t="s">
        <v>228</v>
      </c>
      <c r="C59" s="25" t="s">
        <v>229</v>
      </c>
      <c r="D59" s="25" t="s">
        <v>215</v>
      </c>
      <c r="E59" s="28">
        <v>25931</v>
      </c>
      <c r="F59" s="26">
        <v>67.550255000000007</v>
      </c>
      <c r="G59" s="27">
        <v>0.41869704041344502</v>
      </c>
      <c r="H59" s="29"/>
    </row>
    <row r="60" spans="2:8" x14ac:dyDescent="0.2">
      <c r="B60" s="25" t="s">
        <v>226</v>
      </c>
      <c r="C60" s="25" t="s">
        <v>227</v>
      </c>
      <c r="D60" s="25" t="s">
        <v>71</v>
      </c>
      <c r="E60" s="28">
        <v>5437</v>
      </c>
      <c r="F60" s="26">
        <v>66.875100000000003</v>
      </c>
      <c r="G60" s="27">
        <v>0.41451222422999301</v>
      </c>
      <c r="H60" s="29"/>
    </row>
    <row r="61" spans="2:8" x14ac:dyDescent="0.2">
      <c r="B61" s="25" t="s">
        <v>293</v>
      </c>
      <c r="C61" s="25" t="s">
        <v>294</v>
      </c>
      <c r="D61" s="25" t="s">
        <v>96</v>
      </c>
      <c r="E61" s="28">
        <v>3765</v>
      </c>
      <c r="F61" s="26">
        <v>62.950800000000001</v>
      </c>
      <c r="G61" s="27">
        <v>0.39018821841099899</v>
      </c>
      <c r="H61" s="29"/>
    </row>
    <row r="62" spans="2:8" x14ac:dyDescent="0.2">
      <c r="B62" s="25" t="s">
        <v>256</v>
      </c>
      <c r="C62" s="25" t="s">
        <v>257</v>
      </c>
      <c r="D62" s="25" t="s">
        <v>80</v>
      </c>
      <c r="E62" s="28">
        <v>27286</v>
      </c>
      <c r="F62" s="26">
        <v>59.1778768</v>
      </c>
      <c r="G62" s="27">
        <v>0.36680249207218402</v>
      </c>
      <c r="H62" s="29"/>
    </row>
    <row r="63" spans="2:8" x14ac:dyDescent="0.2">
      <c r="B63" s="25" t="s">
        <v>324</v>
      </c>
      <c r="C63" s="25" t="s">
        <v>325</v>
      </c>
      <c r="D63" s="25" t="s">
        <v>326</v>
      </c>
      <c r="E63" s="28">
        <v>3513</v>
      </c>
      <c r="F63" s="26">
        <v>58.948140000000002</v>
      </c>
      <c r="G63" s="27">
        <v>0.36537851346197597</v>
      </c>
      <c r="H63" s="29"/>
    </row>
    <row r="64" spans="2:8" x14ac:dyDescent="0.2">
      <c r="B64" s="25" t="s">
        <v>78</v>
      </c>
      <c r="C64" s="25" t="s">
        <v>79</v>
      </c>
      <c r="D64" s="25" t="s">
        <v>80</v>
      </c>
      <c r="E64" s="28">
        <v>3626</v>
      </c>
      <c r="F64" s="26">
        <v>58.741199999999999</v>
      </c>
      <c r="G64" s="27">
        <v>0.364095836356714</v>
      </c>
      <c r="H64" s="29"/>
    </row>
    <row r="65" spans="2:8" x14ac:dyDescent="0.2">
      <c r="B65" s="25" t="s">
        <v>653</v>
      </c>
      <c r="C65" s="25" t="s">
        <v>654</v>
      </c>
      <c r="D65" s="25" t="s">
        <v>218</v>
      </c>
      <c r="E65" s="28">
        <v>59813</v>
      </c>
      <c r="F65" s="26">
        <v>56.912069500000001</v>
      </c>
      <c r="G65" s="27">
        <v>0.352758328794678</v>
      </c>
      <c r="H65" s="29"/>
    </row>
    <row r="66" spans="2:8" x14ac:dyDescent="0.2">
      <c r="B66" s="25" t="s">
        <v>629</v>
      </c>
      <c r="C66" s="25" t="s">
        <v>630</v>
      </c>
      <c r="D66" s="25" t="s">
        <v>202</v>
      </c>
      <c r="E66" s="28">
        <v>4651</v>
      </c>
      <c r="F66" s="26">
        <v>56.718944999999998</v>
      </c>
      <c r="G66" s="27">
        <v>0.35156128436336698</v>
      </c>
      <c r="H66" s="29"/>
    </row>
    <row r="67" spans="2:8" x14ac:dyDescent="0.2">
      <c r="B67" s="25" t="s">
        <v>635</v>
      </c>
      <c r="C67" s="25" t="s">
        <v>636</v>
      </c>
      <c r="D67" s="25" t="s">
        <v>107</v>
      </c>
      <c r="E67" s="28">
        <v>7241</v>
      </c>
      <c r="F67" s="26">
        <v>55.755699999999997</v>
      </c>
      <c r="G67" s="27">
        <v>0.34559079867544401</v>
      </c>
      <c r="H67" s="29"/>
    </row>
    <row r="68" spans="2:8" x14ac:dyDescent="0.2">
      <c r="B68" s="25" t="s">
        <v>52</v>
      </c>
      <c r="C68" s="25" t="s">
        <v>53</v>
      </c>
      <c r="D68" s="25" t="s">
        <v>42</v>
      </c>
      <c r="E68" s="28">
        <v>6176</v>
      </c>
      <c r="F68" s="26">
        <v>55.670464000000003</v>
      </c>
      <c r="G68" s="27">
        <v>0.34506248000460199</v>
      </c>
      <c r="H68" s="29"/>
    </row>
    <row r="69" spans="2:8" x14ac:dyDescent="0.2">
      <c r="B69" s="25" t="s">
        <v>621</v>
      </c>
      <c r="C69" s="25" t="s">
        <v>622</v>
      </c>
      <c r="D69" s="25" t="s">
        <v>42</v>
      </c>
      <c r="E69" s="28">
        <v>5350</v>
      </c>
      <c r="F69" s="26">
        <v>54.051049999999996</v>
      </c>
      <c r="G69" s="27">
        <v>0.33502485913989699</v>
      </c>
      <c r="H69" s="29"/>
    </row>
    <row r="70" spans="2:8" x14ac:dyDescent="0.2">
      <c r="B70" s="25" t="s">
        <v>562</v>
      </c>
      <c r="C70" s="25" t="s">
        <v>563</v>
      </c>
      <c r="D70" s="25" t="s">
        <v>288</v>
      </c>
      <c r="E70" s="28">
        <v>1131</v>
      </c>
      <c r="F70" s="26">
        <v>53.835599999999999</v>
      </c>
      <c r="G70" s="27">
        <v>0.33368943446449001</v>
      </c>
      <c r="H70" s="29"/>
    </row>
    <row r="71" spans="2:8" x14ac:dyDescent="0.2">
      <c r="B71" s="25" t="s">
        <v>335</v>
      </c>
      <c r="C71" s="25" t="s">
        <v>336</v>
      </c>
      <c r="D71" s="25" t="s">
        <v>47</v>
      </c>
      <c r="E71" s="28">
        <v>17579</v>
      </c>
      <c r="F71" s="26">
        <v>53.299528000000002</v>
      </c>
      <c r="G71" s="27">
        <v>0.33036669704701399</v>
      </c>
      <c r="H71" s="29"/>
    </row>
    <row r="72" spans="2:8" x14ac:dyDescent="0.2">
      <c r="B72" s="25" t="s">
        <v>97</v>
      </c>
      <c r="C72" s="25" t="s">
        <v>98</v>
      </c>
      <c r="D72" s="25" t="s">
        <v>88</v>
      </c>
      <c r="E72" s="28">
        <v>6774</v>
      </c>
      <c r="F72" s="26">
        <v>53.243639999999999</v>
      </c>
      <c r="G72" s="27">
        <v>0.33002028621267099</v>
      </c>
      <c r="H72" s="29"/>
    </row>
    <row r="73" spans="2:8" x14ac:dyDescent="0.2">
      <c r="B73" s="25" t="s">
        <v>633</v>
      </c>
      <c r="C73" s="25" t="s">
        <v>634</v>
      </c>
      <c r="D73" s="25" t="s">
        <v>202</v>
      </c>
      <c r="E73" s="28">
        <v>16482</v>
      </c>
      <c r="F73" s="26">
        <v>52.742400000000004</v>
      </c>
      <c r="G73" s="27">
        <v>0.32691344813283202</v>
      </c>
      <c r="H73" s="29"/>
    </row>
    <row r="74" spans="2:8" x14ac:dyDescent="0.2">
      <c r="B74" s="25" t="s">
        <v>301</v>
      </c>
      <c r="C74" s="25" t="s">
        <v>302</v>
      </c>
      <c r="D74" s="25" t="s">
        <v>42</v>
      </c>
      <c r="E74" s="28">
        <v>63488</v>
      </c>
      <c r="F74" s="26">
        <v>51.704627199999997</v>
      </c>
      <c r="G74" s="27">
        <v>0.320481016456866</v>
      </c>
      <c r="H74" s="29"/>
    </row>
    <row r="75" spans="2:8" x14ac:dyDescent="0.2">
      <c r="B75" s="25" t="s">
        <v>58</v>
      </c>
      <c r="C75" s="25" t="s">
        <v>59</v>
      </c>
      <c r="D75" s="25" t="s">
        <v>60</v>
      </c>
      <c r="E75" s="28">
        <v>12393</v>
      </c>
      <c r="F75" s="26">
        <v>51.492915000000004</v>
      </c>
      <c r="G75" s="27">
        <v>0.319168759803514</v>
      </c>
      <c r="H75" s="29"/>
    </row>
    <row r="76" spans="2:8" x14ac:dyDescent="0.2">
      <c r="B76" s="25" t="s">
        <v>637</v>
      </c>
      <c r="C76" s="25" t="s">
        <v>638</v>
      </c>
      <c r="D76" s="25" t="s">
        <v>129</v>
      </c>
      <c r="E76" s="28">
        <v>3796</v>
      </c>
      <c r="F76" s="26">
        <v>51.397840000000002</v>
      </c>
      <c r="G76" s="27">
        <v>0.318579456016025</v>
      </c>
      <c r="H76" s="29"/>
    </row>
    <row r="77" spans="2:8" x14ac:dyDescent="0.2">
      <c r="B77" s="25" t="s">
        <v>54</v>
      </c>
      <c r="C77" s="25" t="s">
        <v>55</v>
      </c>
      <c r="D77" s="25" t="s">
        <v>39</v>
      </c>
      <c r="E77" s="28">
        <v>31243</v>
      </c>
      <c r="F77" s="26">
        <v>51.0073218</v>
      </c>
      <c r="G77" s="27">
        <v>0.31615890535241098</v>
      </c>
      <c r="H77" s="29"/>
    </row>
    <row r="78" spans="2:8" x14ac:dyDescent="0.2">
      <c r="B78" s="25" t="s">
        <v>242</v>
      </c>
      <c r="C78" s="25" t="s">
        <v>243</v>
      </c>
      <c r="D78" s="25" t="s">
        <v>71</v>
      </c>
      <c r="E78" s="28">
        <v>3320</v>
      </c>
      <c r="F78" s="26">
        <v>50.596800000000002</v>
      </c>
      <c r="G78" s="27">
        <v>0.31361436628760297</v>
      </c>
      <c r="H78" s="29"/>
    </row>
    <row r="79" spans="2:8" x14ac:dyDescent="0.2">
      <c r="B79" s="25" t="s">
        <v>564</v>
      </c>
      <c r="C79" s="25" t="s">
        <v>565</v>
      </c>
      <c r="D79" s="25" t="s">
        <v>202</v>
      </c>
      <c r="E79" s="28">
        <v>1326</v>
      </c>
      <c r="F79" s="26">
        <v>50.406564000000003</v>
      </c>
      <c r="G79" s="27">
        <v>0.312435225658451</v>
      </c>
      <c r="H79" s="29"/>
    </row>
    <row r="80" spans="2:8" x14ac:dyDescent="0.2">
      <c r="B80" s="25" t="s">
        <v>568</v>
      </c>
      <c r="C80" s="25" t="s">
        <v>569</v>
      </c>
      <c r="D80" s="25" t="s">
        <v>60</v>
      </c>
      <c r="E80" s="28">
        <v>5783</v>
      </c>
      <c r="F80" s="26">
        <v>49.398386000000002</v>
      </c>
      <c r="G80" s="27">
        <v>0.30618623156050201</v>
      </c>
      <c r="H80" s="29"/>
    </row>
    <row r="81" spans="2:8" x14ac:dyDescent="0.2">
      <c r="B81" s="25" t="s">
        <v>305</v>
      </c>
      <c r="C81" s="25" t="s">
        <v>306</v>
      </c>
      <c r="D81" s="25" t="s">
        <v>215</v>
      </c>
      <c r="E81" s="28">
        <v>23857</v>
      </c>
      <c r="F81" s="26">
        <v>48.668280000000003</v>
      </c>
      <c r="G81" s="27">
        <v>0.30166081235389702</v>
      </c>
      <c r="H81" s="29"/>
    </row>
    <row r="82" spans="2:8" x14ac:dyDescent="0.2">
      <c r="B82" s="25" t="s">
        <v>89</v>
      </c>
      <c r="C82" s="25" t="s">
        <v>90</v>
      </c>
      <c r="D82" s="25" t="s">
        <v>68</v>
      </c>
      <c r="E82" s="28">
        <v>918</v>
      </c>
      <c r="F82" s="26">
        <v>48.112380000000002</v>
      </c>
      <c r="G82" s="27">
        <v>0.29821517495747502</v>
      </c>
      <c r="H82" s="29"/>
    </row>
    <row r="83" spans="2:8" x14ac:dyDescent="0.2">
      <c r="B83" s="25" t="s">
        <v>331</v>
      </c>
      <c r="C83" s="25" t="s">
        <v>332</v>
      </c>
      <c r="D83" s="25" t="s">
        <v>96</v>
      </c>
      <c r="E83" s="28">
        <v>2008</v>
      </c>
      <c r="F83" s="26">
        <v>46.880775999999997</v>
      </c>
      <c r="G83" s="27">
        <v>0.29058131850850399</v>
      </c>
      <c r="H83" s="29"/>
    </row>
    <row r="84" spans="2:8" x14ac:dyDescent="0.2">
      <c r="B84" s="25" t="s">
        <v>327</v>
      </c>
      <c r="C84" s="25" t="s">
        <v>328</v>
      </c>
      <c r="D84" s="25" t="s">
        <v>112</v>
      </c>
      <c r="E84" s="28">
        <v>12385</v>
      </c>
      <c r="F84" s="26">
        <v>46.220820000000003</v>
      </c>
      <c r="G84" s="27">
        <v>0.28649071035309298</v>
      </c>
      <c r="H84" s="29"/>
    </row>
    <row r="85" spans="2:8" x14ac:dyDescent="0.2">
      <c r="B85" s="25" t="s">
        <v>572</v>
      </c>
      <c r="C85" s="25" t="s">
        <v>573</v>
      </c>
      <c r="D85" s="25" t="s">
        <v>323</v>
      </c>
      <c r="E85" s="28">
        <v>227</v>
      </c>
      <c r="F85" s="26">
        <v>44.719000000000001</v>
      </c>
      <c r="G85" s="27">
        <v>0.27718197289186902</v>
      </c>
      <c r="H85" s="29"/>
    </row>
    <row r="86" spans="2:8" x14ac:dyDescent="0.2">
      <c r="B86" s="25" t="s">
        <v>864</v>
      </c>
      <c r="C86" s="25" t="s">
        <v>865</v>
      </c>
      <c r="D86" s="25" t="s">
        <v>866</v>
      </c>
      <c r="E86" s="28">
        <v>10910</v>
      </c>
      <c r="F86" s="26">
        <v>44.403700000000001</v>
      </c>
      <c r="G86" s="27">
        <v>0.275227647525631</v>
      </c>
      <c r="H86" s="29"/>
    </row>
    <row r="87" spans="2:8" x14ac:dyDescent="0.2">
      <c r="B87" s="25" t="s">
        <v>266</v>
      </c>
      <c r="C87" s="25" t="s">
        <v>267</v>
      </c>
      <c r="D87" s="25" t="s">
        <v>129</v>
      </c>
      <c r="E87" s="28">
        <v>1005</v>
      </c>
      <c r="F87" s="26">
        <v>43.878300000000003</v>
      </c>
      <c r="G87" s="27">
        <v>0.27197105841233699</v>
      </c>
      <c r="H87" s="29"/>
    </row>
    <row r="88" spans="2:8" x14ac:dyDescent="0.2">
      <c r="B88" s="25" t="s">
        <v>319</v>
      </c>
      <c r="C88" s="25" t="s">
        <v>320</v>
      </c>
      <c r="D88" s="25" t="s">
        <v>60</v>
      </c>
      <c r="E88" s="28">
        <v>1037</v>
      </c>
      <c r="F88" s="26">
        <v>43.564369999999997</v>
      </c>
      <c r="G88" s="27">
        <v>0.27002522472307899</v>
      </c>
      <c r="H88" s="29"/>
    </row>
    <row r="89" spans="2:8" x14ac:dyDescent="0.2">
      <c r="B89" s="25" t="s">
        <v>50</v>
      </c>
      <c r="C89" s="25" t="s">
        <v>51</v>
      </c>
      <c r="D89" s="25" t="s">
        <v>47</v>
      </c>
      <c r="E89" s="28">
        <v>32120</v>
      </c>
      <c r="F89" s="26">
        <v>43.339516000000003</v>
      </c>
      <c r="G89" s="27">
        <v>0.26863151119342399</v>
      </c>
      <c r="H89" s="29"/>
    </row>
    <row r="90" spans="2:8" x14ac:dyDescent="0.2">
      <c r="B90" s="25" t="s">
        <v>333</v>
      </c>
      <c r="C90" s="25" t="s">
        <v>334</v>
      </c>
      <c r="D90" s="25" t="s">
        <v>323</v>
      </c>
      <c r="E90" s="28">
        <v>2875</v>
      </c>
      <c r="F90" s="26">
        <v>42.121625000000002</v>
      </c>
      <c r="G90" s="27">
        <v>0.26108265209220899</v>
      </c>
      <c r="H90" s="29"/>
    </row>
    <row r="91" spans="2:8" x14ac:dyDescent="0.2">
      <c r="B91" s="25" t="s">
        <v>130</v>
      </c>
      <c r="C91" s="25" t="s">
        <v>131</v>
      </c>
      <c r="D91" s="25" t="s">
        <v>68</v>
      </c>
      <c r="E91" s="28">
        <v>14842</v>
      </c>
      <c r="F91" s="26">
        <v>42.077069999999999</v>
      </c>
      <c r="G91" s="27">
        <v>0.26080648664123302</v>
      </c>
      <c r="H91" s="29"/>
    </row>
    <row r="92" spans="2:8" x14ac:dyDescent="0.2">
      <c r="B92" s="25" t="s">
        <v>657</v>
      </c>
      <c r="C92" s="25" t="s">
        <v>658</v>
      </c>
      <c r="D92" s="25" t="s">
        <v>96</v>
      </c>
      <c r="E92" s="28">
        <v>806</v>
      </c>
      <c r="F92" s="26">
        <v>41.617809999999999</v>
      </c>
      <c r="G92" s="27">
        <v>0.25795985337862998</v>
      </c>
      <c r="H92" s="29"/>
    </row>
    <row r="93" spans="2:8" x14ac:dyDescent="0.2">
      <c r="B93" s="25" t="s">
        <v>585</v>
      </c>
      <c r="C93" s="25" t="s">
        <v>586</v>
      </c>
      <c r="D93" s="25" t="s">
        <v>42</v>
      </c>
      <c r="E93" s="28">
        <v>18018</v>
      </c>
      <c r="F93" s="26">
        <v>41.540498999999997</v>
      </c>
      <c r="G93" s="27">
        <v>0.25748065626987898</v>
      </c>
      <c r="H93" s="29"/>
    </row>
    <row r="94" spans="2:8" x14ac:dyDescent="0.2">
      <c r="B94" s="25" t="s">
        <v>574</v>
      </c>
      <c r="C94" s="25" t="s">
        <v>575</v>
      </c>
      <c r="D94" s="25" t="s">
        <v>576</v>
      </c>
      <c r="E94" s="28">
        <v>15862</v>
      </c>
      <c r="F94" s="26">
        <v>41.08258</v>
      </c>
      <c r="G94" s="27">
        <v>0.25464233493343003</v>
      </c>
      <c r="H94" s="29"/>
    </row>
    <row r="95" spans="2:8" x14ac:dyDescent="0.2">
      <c r="B95" s="25" t="s">
        <v>627</v>
      </c>
      <c r="C95" s="25" t="s">
        <v>628</v>
      </c>
      <c r="D95" s="25" t="s">
        <v>60</v>
      </c>
      <c r="E95" s="28">
        <v>102737</v>
      </c>
      <c r="F95" s="26">
        <v>40.570841299999998</v>
      </c>
      <c r="G95" s="27">
        <v>0.25147042271555597</v>
      </c>
      <c r="H95" s="29"/>
    </row>
    <row r="96" spans="2:8" x14ac:dyDescent="0.2">
      <c r="B96" s="25" t="s">
        <v>103</v>
      </c>
      <c r="C96" s="25" t="s">
        <v>104</v>
      </c>
      <c r="D96" s="25" t="s">
        <v>96</v>
      </c>
      <c r="E96" s="28">
        <v>3463</v>
      </c>
      <c r="F96" s="26">
        <v>40.24006</v>
      </c>
      <c r="G96" s="27">
        <v>0.24942013953995401</v>
      </c>
      <c r="H96" s="29"/>
    </row>
    <row r="97" spans="2:8" x14ac:dyDescent="0.2">
      <c r="B97" s="25" t="s">
        <v>48</v>
      </c>
      <c r="C97" s="25" t="s">
        <v>49</v>
      </c>
      <c r="D97" s="25" t="s">
        <v>30</v>
      </c>
      <c r="E97" s="28">
        <v>5457</v>
      </c>
      <c r="F97" s="26">
        <v>39.762430500000001</v>
      </c>
      <c r="G97" s="27">
        <v>0.24645964652532101</v>
      </c>
      <c r="H97" s="29"/>
    </row>
    <row r="98" spans="2:8" x14ac:dyDescent="0.2">
      <c r="B98" s="25" t="s">
        <v>273</v>
      </c>
      <c r="C98" s="25" t="s">
        <v>274</v>
      </c>
      <c r="D98" s="25" t="s">
        <v>80</v>
      </c>
      <c r="E98" s="28">
        <v>12055</v>
      </c>
      <c r="F98" s="26">
        <v>39.239024999999998</v>
      </c>
      <c r="G98" s="27">
        <v>0.243215419930083</v>
      </c>
      <c r="H98" s="29"/>
    </row>
    <row r="99" spans="2:8" x14ac:dyDescent="0.2">
      <c r="B99" s="25" t="s">
        <v>120</v>
      </c>
      <c r="C99" s="25" t="s">
        <v>121</v>
      </c>
      <c r="D99" s="25" t="s">
        <v>80</v>
      </c>
      <c r="E99" s="28">
        <v>363</v>
      </c>
      <c r="F99" s="26">
        <v>39.160440000000001</v>
      </c>
      <c r="G99" s="27">
        <v>0.242728326181571</v>
      </c>
      <c r="H99" s="29"/>
    </row>
    <row r="100" spans="2:8" x14ac:dyDescent="0.2">
      <c r="B100" s="25" t="s">
        <v>862</v>
      </c>
      <c r="C100" s="25" t="s">
        <v>863</v>
      </c>
      <c r="D100" s="25" t="s">
        <v>234</v>
      </c>
      <c r="E100" s="28">
        <v>9483</v>
      </c>
      <c r="F100" s="26">
        <v>38.851851000000003</v>
      </c>
      <c r="G100" s="27">
        <v>0.240815597635925</v>
      </c>
      <c r="H100" s="29"/>
    </row>
    <row r="101" spans="2:8" x14ac:dyDescent="0.2">
      <c r="B101" s="25" t="s">
        <v>671</v>
      </c>
      <c r="C101" s="25" t="s">
        <v>672</v>
      </c>
      <c r="D101" s="25" t="s">
        <v>96</v>
      </c>
      <c r="E101" s="28">
        <v>1549</v>
      </c>
      <c r="F101" s="26">
        <v>38.783861999999999</v>
      </c>
      <c r="G101" s="27">
        <v>0.24039418112046301</v>
      </c>
      <c r="H101" s="29"/>
    </row>
    <row r="102" spans="2:8" x14ac:dyDescent="0.2">
      <c r="B102" s="25" t="s">
        <v>56</v>
      </c>
      <c r="C102" s="25" t="s">
        <v>57</v>
      </c>
      <c r="D102" s="25" t="s">
        <v>42</v>
      </c>
      <c r="E102" s="28">
        <v>32460</v>
      </c>
      <c r="F102" s="26">
        <v>38.770223999999999</v>
      </c>
      <c r="G102" s="27">
        <v>0.240309648645535</v>
      </c>
      <c r="H102" s="29"/>
    </row>
    <row r="103" spans="2:8" x14ac:dyDescent="0.2">
      <c r="B103" s="25" t="s">
        <v>587</v>
      </c>
      <c r="C103" s="25" t="s">
        <v>588</v>
      </c>
      <c r="D103" s="25" t="s">
        <v>36</v>
      </c>
      <c r="E103" s="28">
        <v>3389</v>
      </c>
      <c r="F103" s="26">
        <v>38.461761000000003</v>
      </c>
      <c r="G103" s="27">
        <v>0.23839770108624</v>
      </c>
      <c r="H103" s="29"/>
    </row>
    <row r="104" spans="2:8" x14ac:dyDescent="0.2">
      <c r="B104" s="25" t="s">
        <v>289</v>
      </c>
      <c r="C104" s="25" t="s">
        <v>290</v>
      </c>
      <c r="D104" s="25" t="s">
        <v>93</v>
      </c>
      <c r="E104" s="28">
        <v>1684</v>
      </c>
      <c r="F104" s="26">
        <v>38.406987999999998</v>
      </c>
      <c r="G104" s="27">
        <v>0.23805820136126399</v>
      </c>
      <c r="H104" s="29"/>
    </row>
    <row r="105" spans="2:8" x14ac:dyDescent="0.2">
      <c r="B105" s="25" t="s">
        <v>577</v>
      </c>
      <c r="C105" s="25" t="s">
        <v>578</v>
      </c>
      <c r="D105" s="25" t="s">
        <v>126</v>
      </c>
      <c r="E105" s="28">
        <v>5579</v>
      </c>
      <c r="F105" s="26">
        <v>37.602460000000001</v>
      </c>
      <c r="G105" s="27">
        <v>0.23307149194721699</v>
      </c>
      <c r="H105" s="29"/>
    </row>
    <row r="106" spans="2:8" x14ac:dyDescent="0.2">
      <c r="B106" s="25" t="s">
        <v>631</v>
      </c>
      <c r="C106" s="25" t="s">
        <v>632</v>
      </c>
      <c r="D106" s="25" t="s">
        <v>283</v>
      </c>
      <c r="E106" s="28">
        <v>24374</v>
      </c>
      <c r="F106" s="26">
        <v>37.582270600000001</v>
      </c>
      <c r="G106" s="27">
        <v>0.23294635190107299</v>
      </c>
      <c r="H106" s="29"/>
    </row>
    <row r="107" spans="2:8" x14ac:dyDescent="0.2">
      <c r="B107" s="25" t="s">
        <v>43</v>
      </c>
      <c r="C107" s="25" t="s">
        <v>44</v>
      </c>
      <c r="D107" s="25" t="s">
        <v>42</v>
      </c>
      <c r="E107" s="28">
        <v>32807</v>
      </c>
      <c r="F107" s="26">
        <v>37.091594200000003</v>
      </c>
      <c r="G107" s="27">
        <v>0.22990499022922301</v>
      </c>
      <c r="H107" s="29"/>
    </row>
    <row r="108" spans="2:8" x14ac:dyDescent="0.2">
      <c r="B108" s="25" t="s">
        <v>639</v>
      </c>
      <c r="C108" s="25" t="s">
        <v>640</v>
      </c>
      <c r="D108" s="25" t="s">
        <v>288</v>
      </c>
      <c r="E108" s="28">
        <v>1681</v>
      </c>
      <c r="F108" s="26">
        <v>36.815581000000002</v>
      </c>
      <c r="G108" s="27">
        <v>0.22819417640690601</v>
      </c>
      <c r="H108" s="29"/>
    </row>
    <row r="109" spans="2:8" x14ac:dyDescent="0.2">
      <c r="B109" s="25" t="s">
        <v>683</v>
      </c>
      <c r="C109" s="25" t="s">
        <v>684</v>
      </c>
      <c r="D109" s="25" t="s">
        <v>96</v>
      </c>
      <c r="E109" s="28">
        <v>9833</v>
      </c>
      <c r="F109" s="26">
        <v>36.411599000000002</v>
      </c>
      <c r="G109" s="27">
        <v>0.225690173012984</v>
      </c>
      <c r="H109" s="29"/>
    </row>
    <row r="110" spans="2:8" x14ac:dyDescent="0.2">
      <c r="B110" s="25" t="s">
        <v>291</v>
      </c>
      <c r="C110" s="25" t="s">
        <v>292</v>
      </c>
      <c r="D110" s="25" t="s">
        <v>96</v>
      </c>
      <c r="E110" s="28">
        <v>1888</v>
      </c>
      <c r="F110" s="26">
        <v>36.38176</v>
      </c>
      <c r="G110" s="27">
        <v>0.22550522180904101</v>
      </c>
      <c r="H110" s="29"/>
    </row>
    <row r="111" spans="2:8" x14ac:dyDescent="0.2">
      <c r="B111" s="25" t="s">
        <v>625</v>
      </c>
      <c r="C111" s="25" t="s">
        <v>626</v>
      </c>
      <c r="D111" s="25" t="s">
        <v>39</v>
      </c>
      <c r="E111" s="28">
        <v>1887</v>
      </c>
      <c r="F111" s="26">
        <v>36.343620000000001</v>
      </c>
      <c r="G111" s="27">
        <v>0.22526881848056499</v>
      </c>
      <c r="H111" s="29"/>
    </row>
    <row r="112" spans="2:8" x14ac:dyDescent="0.2">
      <c r="B112" s="25" t="s">
        <v>286</v>
      </c>
      <c r="C112" s="25" t="s">
        <v>287</v>
      </c>
      <c r="D112" s="25" t="s">
        <v>288</v>
      </c>
      <c r="E112" s="28">
        <v>450</v>
      </c>
      <c r="F112" s="26">
        <v>36.116999999999997</v>
      </c>
      <c r="G112" s="27">
        <v>0.223864158745402</v>
      </c>
      <c r="H112" s="29"/>
    </row>
    <row r="113" spans="2:8" x14ac:dyDescent="0.2">
      <c r="B113" s="25" t="s">
        <v>264</v>
      </c>
      <c r="C113" s="25" t="s">
        <v>265</v>
      </c>
      <c r="D113" s="25" t="s">
        <v>42</v>
      </c>
      <c r="E113" s="28">
        <v>167857</v>
      </c>
      <c r="F113" s="26">
        <v>35.166041499999999</v>
      </c>
      <c r="G113" s="27">
        <v>0.217969828524058</v>
      </c>
      <c r="H113" s="29"/>
    </row>
    <row r="114" spans="2:8" x14ac:dyDescent="0.2">
      <c r="B114" s="25" t="s">
        <v>724</v>
      </c>
      <c r="C114" s="25" t="s">
        <v>725</v>
      </c>
      <c r="D114" s="25" t="s">
        <v>218</v>
      </c>
      <c r="E114" s="28">
        <v>9821</v>
      </c>
      <c r="F114" s="26">
        <v>35.021686000000003</v>
      </c>
      <c r="G114" s="27">
        <v>0.21707506919831701</v>
      </c>
      <c r="H114" s="29"/>
    </row>
    <row r="115" spans="2:8" x14ac:dyDescent="0.2">
      <c r="B115" s="25" t="s">
        <v>903</v>
      </c>
      <c r="C115" s="25" t="s">
        <v>904</v>
      </c>
      <c r="D115" s="25" t="s">
        <v>93</v>
      </c>
      <c r="E115" s="28">
        <v>5131</v>
      </c>
      <c r="F115" s="26">
        <v>34.429009999999998</v>
      </c>
      <c r="G115" s="27">
        <v>0.21340148296057401</v>
      </c>
      <c r="H115" s="29"/>
    </row>
    <row r="116" spans="2:8" x14ac:dyDescent="0.2">
      <c r="B116" s="25" t="s">
        <v>566</v>
      </c>
      <c r="C116" s="25" t="s">
        <v>567</v>
      </c>
      <c r="D116" s="25" t="s">
        <v>215</v>
      </c>
      <c r="E116" s="28">
        <v>9517</v>
      </c>
      <c r="F116" s="26">
        <v>34.166029999999999</v>
      </c>
      <c r="G116" s="27">
        <v>0.211771452878705</v>
      </c>
      <c r="H116" s="29"/>
    </row>
    <row r="117" spans="2:8" x14ac:dyDescent="0.2">
      <c r="B117" s="25" t="s">
        <v>593</v>
      </c>
      <c r="C117" s="25" t="s">
        <v>594</v>
      </c>
      <c r="D117" s="25" t="s">
        <v>112</v>
      </c>
      <c r="E117" s="28">
        <v>262220</v>
      </c>
      <c r="F117" s="26">
        <v>33.95749</v>
      </c>
      <c r="G117" s="27">
        <v>0.210478858486458</v>
      </c>
      <c r="H117" s="29"/>
    </row>
    <row r="118" spans="2:8" x14ac:dyDescent="0.2">
      <c r="B118" s="25" t="s">
        <v>303</v>
      </c>
      <c r="C118" s="25" t="s">
        <v>304</v>
      </c>
      <c r="D118" s="25" t="s">
        <v>60</v>
      </c>
      <c r="E118" s="28">
        <v>109</v>
      </c>
      <c r="F118" s="26">
        <v>33.386699999999998</v>
      </c>
      <c r="G118" s="27">
        <v>0.20694092833804401</v>
      </c>
      <c r="H118" s="29"/>
    </row>
    <row r="119" spans="2:8" x14ac:dyDescent="0.2">
      <c r="B119" s="25" t="s">
        <v>321</v>
      </c>
      <c r="C119" s="25" t="s">
        <v>322</v>
      </c>
      <c r="D119" s="25" t="s">
        <v>323</v>
      </c>
      <c r="E119" s="28">
        <v>1342</v>
      </c>
      <c r="F119" s="26">
        <v>33.180950000000003</v>
      </c>
      <c r="G119" s="27">
        <v>0.205665627214975</v>
      </c>
      <c r="H119" s="29"/>
    </row>
    <row r="120" spans="2:8" x14ac:dyDescent="0.2">
      <c r="B120" s="25" t="s">
        <v>317</v>
      </c>
      <c r="C120" s="25" t="s">
        <v>318</v>
      </c>
      <c r="D120" s="25" t="s">
        <v>71</v>
      </c>
      <c r="E120" s="28">
        <v>1833</v>
      </c>
      <c r="F120" s="26">
        <v>32.061002999999999</v>
      </c>
      <c r="G120" s="27">
        <v>0.19872385483647101</v>
      </c>
      <c r="H120" s="29"/>
    </row>
    <row r="121" spans="2:8" x14ac:dyDescent="0.2">
      <c r="B121" s="25" t="s">
        <v>649</v>
      </c>
      <c r="C121" s="25" t="s">
        <v>650</v>
      </c>
      <c r="D121" s="25" t="s">
        <v>126</v>
      </c>
      <c r="E121" s="28">
        <v>1645</v>
      </c>
      <c r="F121" s="26">
        <v>31.830749999999998</v>
      </c>
      <c r="G121" s="27">
        <v>0.19729667666155001</v>
      </c>
      <c r="H121" s="29"/>
    </row>
    <row r="122" spans="2:8" x14ac:dyDescent="0.2">
      <c r="B122" s="25" t="s">
        <v>852</v>
      </c>
      <c r="C122" s="25" t="s">
        <v>853</v>
      </c>
      <c r="D122" s="25" t="s">
        <v>288</v>
      </c>
      <c r="E122" s="28">
        <v>1171</v>
      </c>
      <c r="F122" s="26">
        <v>31.81607</v>
      </c>
      <c r="G122" s="27">
        <v>0.19720568555347401</v>
      </c>
      <c r="H122" s="29"/>
    </row>
    <row r="123" spans="2:8" x14ac:dyDescent="0.2">
      <c r="B123" s="25" t="s">
        <v>869</v>
      </c>
      <c r="C123" s="25" t="s">
        <v>870</v>
      </c>
      <c r="D123" s="25" t="s">
        <v>96</v>
      </c>
      <c r="E123" s="28">
        <v>1094</v>
      </c>
      <c r="F123" s="26">
        <v>31.719436000000002</v>
      </c>
      <c r="G123" s="27">
        <v>0.19660671860948101</v>
      </c>
      <c r="H123" s="29"/>
    </row>
    <row r="124" spans="2:8" x14ac:dyDescent="0.2">
      <c r="B124" s="25" t="s">
        <v>600</v>
      </c>
      <c r="C124" s="25" t="s">
        <v>601</v>
      </c>
      <c r="D124" s="25" t="s">
        <v>42</v>
      </c>
      <c r="E124" s="28">
        <v>18351</v>
      </c>
      <c r="F124" s="26">
        <v>31.380210000000002</v>
      </c>
      <c r="G124" s="27">
        <v>0.19450409261300899</v>
      </c>
      <c r="H124" s="29"/>
    </row>
    <row r="125" spans="2:8" x14ac:dyDescent="0.2">
      <c r="B125" s="25" t="s">
        <v>307</v>
      </c>
      <c r="C125" s="25" t="s">
        <v>308</v>
      </c>
      <c r="D125" s="25" t="s">
        <v>80</v>
      </c>
      <c r="E125" s="28">
        <v>10329</v>
      </c>
      <c r="F125" s="26">
        <v>30.883710000000001</v>
      </c>
      <c r="G125" s="27">
        <v>0.19142663449586</v>
      </c>
      <c r="H125" s="29"/>
    </row>
    <row r="126" spans="2:8" x14ac:dyDescent="0.2">
      <c r="B126" s="25" t="s">
        <v>673</v>
      </c>
      <c r="C126" s="25" t="s">
        <v>674</v>
      </c>
      <c r="D126" s="25" t="s">
        <v>202</v>
      </c>
      <c r="E126" s="28">
        <v>30306</v>
      </c>
      <c r="F126" s="26">
        <v>30.609059999999999</v>
      </c>
      <c r="G126" s="27">
        <v>0.18972427020205301</v>
      </c>
      <c r="H126" s="29"/>
    </row>
    <row r="127" spans="2:8" x14ac:dyDescent="0.2">
      <c r="B127" s="25" t="s">
        <v>623</v>
      </c>
      <c r="C127" s="25" t="s">
        <v>624</v>
      </c>
      <c r="D127" s="25" t="s">
        <v>71</v>
      </c>
      <c r="E127" s="28">
        <v>568</v>
      </c>
      <c r="F127" s="26">
        <v>29.984719999999999</v>
      </c>
      <c r="G127" s="27">
        <v>0.1858544208549</v>
      </c>
      <c r="H127" s="29"/>
    </row>
    <row r="128" spans="2:8" x14ac:dyDescent="0.2">
      <c r="B128" s="25" t="s">
        <v>595</v>
      </c>
      <c r="C128" s="25" t="s">
        <v>596</v>
      </c>
      <c r="D128" s="25" t="s">
        <v>60</v>
      </c>
      <c r="E128" s="28">
        <v>440</v>
      </c>
      <c r="F128" s="26">
        <v>29.814399999999999</v>
      </c>
      <c r="G128" s="27">
        <v>0.184798725655479</v>
      </c>
      <c r="H128" s="29"/>
    </row>
    <row r="129" spans="2:8" x14ac:dyDescent="0.2">
      <c r="B129" s="25" t="s">
        <v>782</v>
      </c>
      <c r="C129" s="25" t="s">
        <v>783</v>
      </c>
      <c r="D129" s="25" t="s">
        <v>30</v>
      </c>
      <c r="E129" s="28">
        <v>6472</v>
      </c>
      <c r="F129" s="26">
        <v>29.473488</v>
      </c>
      <c r="G129" s="27">
        <v>0.182685649317848</v>
      </c>
      <c r="H129" s="29"/>
    </row>
    <row r="130" spans="2:8" x14ac:dyDescent="0.2">
      <c r="B130" s="25" t="s">
        <v>875</v>
      </c>
      <c r="C130" s="25" t="s">
        <v>876</v>
      </c>
      <c r="D130" s="25" t="s">
        <v>96</v>
      </c>
      <c r="E130" s="28">
        <v>1912</v>
      </c>
      <c r="F130" s="26">
        <v>29.148440000000001</v>
      </c>
      <c r="G130" s="27">
        <v>0.18067090288066101</v>
      </c>
      <c r="H130" s="29"/>
    </row>
    <row r="131" spans="2:8" x14ac:dyDescent="0.2">
      <c r="B131" s="25" t="s">
        <v>252</v>
      </c>
      <c r="C131" s="25" t="s">
        <v>253</v>
      </c>
      <c r="D131" s="25" t="s">
        <v>33</v>
      </c>
      <c r="E131" s="28">
        <v>1713</v>
      </c>
      <c r="F131" s="26">
        <v>29.059332000000001</v>
      </c>
      <c r="G131" s="27">
        <v>0.180118584375318</v>
      </c>
      <c r="H131" s="29"/>
    </row>
    <row r="132" spans="2:8" x14ac:dyDescent="0.2">
      <c r="B132" s="25" t="s">
        <v>854</v>
      </c>
      <c r="C132" s="25" t="s">
        <v>855</v>
      </c>
      <c r="D132" s="25" t="s">
        <v>42</v>
      </c>
      <c r="E132" s="28">
        <v>8847</v>
      </c>
      <c r="F132" s="26">
        <v>28.735056</v>
      </c>
      <c r="G132" s="27">
        <v>0.17810862302910099</v>
      </c>
      <c r="H132" s="29"/>
    </row>
    <row r="133" spans="2:8" x14ac:dyDescent="0.2">
      <c r="B133" s="25" t="s">
        <v>589</v>
      </c>
      <c r="C133" s="25" t="s">
        <v>590</v>
      </c>
      <c r="D133" s="25" t="s">
        <v>39</v>
      </c>
      <c r="E133" s="28">
        <v>61</v>
      </c>
      <c r="F133" s="26">
        <v>28.731000000000002</v>
      </c>
      <c r="G133" s="27">
        <v>0.17808348270659699</v>
      </c>
      <c r="H133" s="29"/>
    </row>
    <row r="134" spans="2:8" x14ac:dyDescent="0.2">
      <c r="B134" s="25" t="s">
        <v>45</v>
      </c>
      <c r="C134" s="25" t="s">
        <v>46</v>
      </c>
      <c r="D134" s="25" t="s">
        <v>47</v>
      </c>
      <c r="E134" s="28">
        <v>8189</v>
      </c>
      <c r="F134" s="26">
        <v>28.690161499999999</v>
      </c>
      <c r="G134" s="27">
        <v>0.17783035325379301</v>
      </c>
      <c r="H134" s="29"/>
    </row>
    <row r="135" spans="2:8" x14ac:dyDescent="0.2">
      <c r="B135" s="25" t="s">
        <v>63</v>
      </c>
      <c r="C135" s="25" t="s">
        <v>64</v>
      </c>
      <c r="D135" s="25" t="s">
        <v>65</v>
      </c>
      <c r="E135" s="28">
        <v>5233</v>
      </c>
      <c r="F135" s="26">
        <v>28.245117499999999</v>
      </c>
      <c r="G135" s="27">
        <v>0.17507183508604099</v>
      </c>
      <c r="H135" s="29"/>
    </row>
    <row r="136" spans="2:8" x14ac:dyDescent="0.2">
      <c r="B136" s="25" t="s">
        <v>856</v>
      </c>
      <c r="C136" s="25" t="s">
        <v>857</v>
      </c>
      <c r="D136" s="25" t="s">
        <v>323</v>
      </c>
      <c r="E136" s="28">
        <v>342</v>
      </c>
      <c r="F136" s="26">
        <v>28.197900000000001</v>
      </c>
      <c r="G136" s="27">
        <v>0.17477916664969301</v>
      </c>
      <c r="H136" s="29"/>
    </row>
    <row r="137" spans="2:8" x14ac:dyDescent="0.2">
      <c r="B137" s="25" t="s">
        <v>665</v>
      </c>
      <c r="C137" s="25" t="s">
        <v>666</v>
      </c>
      <c r="D137" s="25" t="s">
        <v>27</v>
      </c>
      <c r="E137" s="28">
        <v>125</v>
      </c>
      <c r="F137" s="26">
        <v>27.931249999999999</v>
      </c>
      <c r="G137" s="27">
        <v>0.173126388790805</v>
      </c>
      <c r="H137" s="29"/>
    </row>
    <row r="138" spans="2:8" x14ac:dyDescent="0.2">
      <c r="B138" s="25" t="s">
        <v>659</v>
      </c>
      <c r="C138" s="25" t="s">
        <v>660</v>
      </c>
      <c r="D138" s="25" t="s">
        <v>83</v>
      </c>
      <c r="E138" s="28">
        <v>8120</v>
      </c>
      <c r="F138" s="26">
        <v>27.685140000000001</v>
      </c>
      <c r="G138" s="27">
        <v>0.171600924103571</v>
      </c>
      <c r="H138" s="29"/>
    </row>
    <row r="139" spans="2:8" x14ac:dyDescent="0.2">
      <c r="B139" s="25" t="s">
        <v>883</v>
      </c>
      <c r="C139" s="25" t="s">
        <v>884</v>
      </c>
      <c r="D139" s="25" t="s">
        <v>107</v>
      </c>
      <c r="E139" s="28">
        <v>3679</v>
      </c>
      <c r="F139" s="26">
        <v>27.460056000000002</v>
      </c>
      <c r="G139" s="27">
        <v>0.170205784963913</v>
      </c>
      <c r="H139" s="29"/>
    </row>
    <row r="140" spans="2:8" x14ac:dyDescent="0.2">
      <c r="B140" s="25" t="s">
        <v>313</v>
      </c>
      <c r="C140" s="25" t="s">
        <v>314</v>
      </c>
      <c r="D140" s="25" t="s">
        <v>202</v>
      </c>
      <c r="E140" s="28">
        <v>3984</v>
      </c>
      <c r="F140" s="26">
        <v>27.292392</v>
      </c>
      <c r="G140" s="27">
        <v>0.169166552460884</v>
      </c>
      <c r="H140" s="29"/>
    </row>
    <row r="141" spans="2:8" x14ac:dyDescent="0.2">
      <c r="B141" s="25" t="s">
        <v>651</v>
      </c>
      <c r="C141" s="25" t="s">
        <v>652</v>
      </c>
      <c r="D141" s="25" t="s">
        <v>126</v>
      </c>
      <c r="E141" s="28">
        <v>2402</v>
      </c>
      <c r="F141" s="26">
        <v>27.262699999999999</v>
      </c>
      <c r="G141" s="27">
        <v>0.168982512407683</v>
      </c>
      <c r="H141" s="29"/>
    </row>
    <row r="142" spans="2:8" x14ac:dyDescent="0.2">
      <c r="B142" s="25" t="s">
        <v>669</v>
      </c>
      <c r="C142" s="25" t="s">
        <v>670</v>
      </c>
      <c r="D142" s="25" t="s">
        <v>42</v>
      </c>
      <c r="E142" s="28">
        <v>3367</v>
      </c>
      <c r="F142" s="26">
        <v>27.134653</v>
      </c>
      <c r="G142" s="27">
        <v>0.16818883812867599</v>
      </c>
      <c r="H142" s="29"/>
    </row>
    <row r="143" spans="2:8" x14ac:dyDescent="0.2">
      <c r="B143" s="25" t="s">
        <v>602</v>
      </c>
      <c r="C143" s="25" t="s">
        <v>603</v>
      </c>
      <c r="D143" s="25" t="s">
        <v>60</v>
      </c>
      <c r="E143" s="28">
        <v>720</v>
      </c>
      <c r="F143" s="26">
        <v>26.82432</v>
      </c>
      <c r="G143" s="27">
        <v>0.166265299740218</v>
      </c>
      <c r="H143" s="29"/>
    </row>
    <row r="144" spans="2:8" x14ac:dyDescent="0.2">
      <c r="B144" s="25" t="s">
        <v>923</v>
      </c>
      <c r="C144" s="25" t="s">
        <v>924</v>
      </c>
      <c r="D144" s="25" t="s">
        <v>616</v>
      </c>
      <c r="E144" s="28">
        <v>1480</v>
      </c>
      <c r="F144" s="26">
        <v>26.38692</v>
      </c>
      <c r="G144" s="27">
        <v>0.16355416141103199</v>
      </c>
      <c r="H144" s="29"/>
    </row>
    <row r="145" spans="2:8" x14ac:dyDescent="0.2">
      <c r="B145" s="25" t="s">
        <v>37</v>
      </c>
      <c r="C145" s="25" t="s">
        <v>38</v>
      </c>
      <c r="D145" s="25" t="s">
        <v>39</v>
      </c>
      <c r="E145" s="28">
        <v>3167</v>
      </c>
      <c r="F145" s="26">
        <v>26.286100000000001</v>
      </c>
      <c r="G145" s="27">
        <v>0.162929248364967</v>
      </c>
      <c r="H145" s="29"/>
    </row>
    <row r="146" spans="2:8" x14ac:dyDescent="0.2">
      <c r="B146" s="25" t="s">
        <v>270</v>
      </c>
      <c r="C146" s="25" t="s">
        <v>271</v>
      </c>
      <c r="D146" s="25" t="s">
        <v>272</v>
      </c>
      <c r="E146" s="28">
        <v>15282</v>
      </c>
      <c r="F146" s="26">
        <v>26.063451000000001</v>
      </c>
      <c r="G146" s="27">
        <v>0.161549202096437</v>
      </c>
      <c r="H146" s="29"/>
    </row>
    <row r="147" spans="2:8" x14ac:dyDescent="0.2">
      <c r="B147" s="25" t="s">
        <v>655</v>
      </c>
      <c r="C147" s="25" t="s">
        <v>656</v>
      </c>
      <c r="D147" s="25" t="s">
        <v>80</v>
      </c>
      <c r="E147" s="28">
        <v>6827</v>
      </c>
      <c r="F147" s="26">
        <v>25.983561999999999</v>
      </c>
      <c r="G147" s="27">
        <v>0.16105402575903299</v>
      </c>
      <c r="H147" s="29"/>
    </row>
    <row r="148" spans="2:8" x14ac:dyDescent="0.2">
      <c r="B148" s="25" t="s">
        <v>774</v>
      </c>
      <c r="C148" s="25" t="s">
        <v>775</v>
      </c>
      <c r="D148" s="25" t="s">
        <v>234</v>
      </c>
      <c r="E148" s="28">
        <v>5737</v>
      </c>
      <c r="F148" s="26">
        <v>25.673075000000001</v>
      </c>
      <c r="G148" s="27">
        <v>0.159129532831703</v>
      </c>
      <c r="H148" s="29"/>
    </row>
    <row r="149" spans="2:8" x14ac:dyDescent="0.2">
      <c r="B149" s="25" t="s">
        <v>889</v>
      </c>
      <c r="C149" s="25" t="s">
        <v>890</v>
      </c>
      <c r="D149" s="25" t="s">
        <v>96</v>
      </c>
      <c r="E149" s="28">
        <v>119</v>
      </c>
      <c r="F149" s="26">
        <v>25.406500000000001</v>
      </c>
      <c r="G149" s="27">
        <v>0.157477219845642</v>
      </c>
      <c r="H149" s="29"/>
    </row>
    <row r="150" spans="2:8" x14ac:dyDescent="0.2">
      <c r="B150" s="25" t="s">
        <v>311</v>
      </c>
      <c r="C150" s="25" t="s">
        <v>312</v>
      </c>
      <c r="D150" s="25" t="s">
        <v>60</v>
      </c>
      <c r="E150" s="28">
        <v>144</v>
      </c>
      <c r="F150" s="26">
        <v>25.032959999999999</v>
      </c>
      <c r="G150" s="27">
        <v>0.15516190523319501</v>
      </c>
      <c r="H150" s="29"/>
    </row>
    <row r="151" spans="2:8" x14ac:dyDescent="0.2">
      <c r="B151" s="25" t="s">
        <v>740</v>
      </c>
      <c r="C151" s="25" t="s">
        <v>741</v>
      </c>
      <c r="D151" s="25" t="s">
        <v>107</v>
      </c>
      <c r="E151" s="28">
        <v>3581</v>
      </c>
      <c r="F151" s="26">
        <v>24.964941499999998</v>
      </c>
      <c r="G151" s="27">
        <v>0.154740305867754</v>
      </c>
      <c r="H151" s="29"/>
    </row>
    <row r="152" spans="2:8" x14ac:dyDescent="0.2">
      <c r="B152" s="25" t="s">
        <v>663</v>
      </c>
      <c r="C152" s="25" t="s">
        <v>664</v>
      </c>
      <c r="D152" s="25" t="s">
        <v>80</v>
      </c>
      <c r="E152" s="28">
        <v>573</v>
      </c>
      <c r="F152" s="26">
        <v>24.954149999999998</v>
      </c>
      <c r="G152" s="27">
        <v>0.15467341686620101</v>
      </c>
      <c r="H152" s="29"/>
    </row>
    <row r="153" spans="2:8" x14ac:dyDescent="0.2">
      <c r="B153" s="25" t="s">
        <v>583</v>
      </c>
      <c r="C153" s="25" t="s">
        <v>584</v>
      </c>
      <c r="D153" s="25" t="s">
        <v>215</v>
      </c>
      <c r="E153" s="28">
        <v>1927</v>
      </c>
      <c r="F153" s="26">
        <v>24.62706</v>
      </c>
      <c r="G153" s="27">
        <v>0.152646013491501</v>
      </c>
      <c r="H153" s="29"/>
    </row>
    <row r="154" spans="2:8" x14ac:dyDescent="0.2">
      <c r="B154" s="25" t="s">
        <v>81</v>
      </c>
      <c r="C154" s="25" t="s">
        <v>82</v>
      </c>
      <c r="D154" s="25" t="s">
        <v>83</v>
      </c>
      <c r="E154" s="28">
        <v>4350</v>
      </c>
      <c r="F154" s="26">
        <v>24.620999999999999</v>
      </c>
      <c r="G154" s="27">
        <v>0.15260845176705001</v>
      </c>
      <c r="H154" s="29"/>
    </row>
    <row r="155" spans="2:8" x14ac:dyDescent="0.2">
      <c r="B155" s="25" t="s">
        <v>581</v>
      </c>
      <c r="C155" s="25" t="s">
        <v>582</v>
      </c>
      <c r="D155" s="25" t="s">
        <v>215</v>
      </c>
      <c r="E155" s="28">
        <v>1847</v>
      </c>
      <c r="F155" s="26">
        <v>24.280662</v>
      </c>
      <c r="G155" s="27">
        <v>0.15049893325612501</v>
      </c>
      <c r="H155" s="29"/>
    </row>
    <row r="156" spans="2:8" x14ac:dyDescent="0.2">
      <c r="B156" s="25" t="s">
        <v>113</v>
      </c>
      <c r="C156" s="25" t="s">
        <v>114</v>
      </c>
      <c r="D156" s="25" t="s">
        <v>115</v>
      </c>
      <c r="E156" s="28">
        <v>31570</v>
      </c>
      <c r="F156" s="26">
        <v>24.163678000000001</v>
      </c>
      <c r="G156" s="27">
        <v>0.149773830818307</v>
      </c>
      <c r="H156" s="29"/>
    </row>
    <row r="157" spans="2:8" x14ac:dyDescent="0.2">
      <c r="B157" s="25" t="s">
        <v>860</v>
      </c>
      <c r="C157" s="25" t="s">
        <v>861</v>
      </c>
      <c r="D157" s="25" t="s">
        <v>42</v>
      </c>
      <c r="E157" s="28">
        <v>5918</v>
      </c>
      <c r="F157" s="26">
        <v>23.870253000000002</v>
      </c>
      <c r="G157" s="27">
        <v>0.14795509336005</v>
      </c>
      <c r="H157" s="29"/>
    </row>
    <row r="158" spans="2:8" x14ac:dyDescent="0.2">
      <c r="B158" s="25" t="s">
        <v>895</v>
      </c>
      <c r="C158" s="25" t="s">
        <v>896</v>
      </c>
      <c r="D158" s="25" t="s">
        <v>96</v>
      </c>
      <c r="E158" s="28">
        <v>1124</v>
      </c>
      <c r="F158" s="26">
        <v>23.787212</v>
      </c>
      <c r="G158" s="27">
        <v>0.14744037996728801</v>
      </c>
      <c r="H158" s="29"/>
    </row>
    <row r="159" spans="2:8" x14ac:dyDescent="0.2">
      <c r="B159" s="25" t="s">
        <v>608</v>
      </c>
      <c r="C159" s="25" t="s">
        <v>609</v>
      </c>
      <c r="D159" s="25" t="s">
        <v>60</v>
      </c>
      <c r="E159" s="28">
        <v>734</v>
      </c>
      <c r="F159" s="26">
        <v>23.488</v>
      </c>
      <c r="G159" s="27">
        <v>0.14558577292167099</v>
      </c>
      <c r="H159" s="29"/>
    </row>
    <row r="160" spans="2:8" x14ac:dyDescent="0.2">
      <c r="B160" s="25" t="s">
        <v>309</v>
      </c>
      <c r="C160" s="25" t="s">
        <v>310</v>
      </c>
      <c r="D160" s="25" t="s">
        <v>288</v>
      </c>
      <c r="E160" s="28">
        <v>526</v>
      </c>
      <c r="F160" s="26">
        <v>23.433299999999999</v>
      </c>
      <c r="G160" s="27">
        <v>0.145246725672914</v>
      </c>
      <c r="H160" s="29"/>
    </row>
    <row r="161" spans="2:8" x14ac:dyDescent="0.2">
      <c r="B161" s="25" t="s">
        <v>275</v>
      </c>
      <c r="C161" s="25" t="s">
        <v>276</v>
      </c>
      <c r="D161" s="25" t="s">
        <v>36</v>
      </c>
      <c r="E161" s="28">
        <v>12910</v>
      </c>
      <c r="F161" s="26">
        <v>23.430358999999999</v>
      </c>
      <c r="G161" s="27">
        <v>0.14522849645977701</v>
      </c>
      <c r="H161" s="29"/>
    </row>
    <row r="162" spans="2:8" x14ac:dyDescent="0.2">
      <c r="B162" s="25" t="s">
        <v>901</v>
      </c>
      <c r="C162" s="25" t="s">
        <v>902</v>
      </c>
      <c r="D162" s="25" t="s">
        <v>96</v>
      </c>
      <c r="E162" s="28">
        <v>704</v>
      </c>
      <c r="F162" s="26">
        <v>23.086976</v>
      </c>
      <c r="G162" s="27">
        <v>0.14310010411206101</v>
      </c>
      <c r="H162" s="29"/>
    </row>
    <row r="163" spans="2:8" x14ac:dyDescent="0.2">
      <c r="B163" s="25" t="s">
        <v>685</v>
      </c>
      <c r="C163" s="25" t="s">
        <v>686</v>
      </c>
      <c r="D163" s="25" t="s">
        <v>115</v>
      </c>
      <c r="E163" s="28">
        <v>1224</v>
      </c>
      <c r="F163" s="26">
        <v>23.06016</v>
      </c>
      <c r="G163" s="27">
        <v>0.14293389038221299</v>
      </c>
      <c r="H163" s="29"/>
    </row>
    <row r="164" spans="2:8" x14ac:dyDescent="0.2">
      <c r="B164" s="25" t="s">
        <v>604</v>
      </c>
      <c r="C164" s="25" t="s">
        <v>605</v>
      </c>
      <c r="D164" s="25" t="s">
        <v>80</v>
      </c>
      <c r="E164" s="28">
        <v>838</v>
      </c>
      <c r="F164" s="26">
        <v>22.936897999999999</v>
      </c>
      <c r="G164" s="27">
        <v>0.14216987498959199</v>
      </c>
      <c r="H164" s="29"/>
    </row>
    <row r="165" spans="2:8" x14ac:dyDescent="0.2">
      <c r="B165" s="25" t="s">
        <v>579</v>
      </c>
      <c r="C165" s="25" t="s">
        <v>580</v>
      </c>
      <c r="D165" s="25" t="s">
        <v>71</v>
      </c>
      <c r="E165" s="28">
        <v>14061</v>
      </c>
      <c r="F165" s="26">
        <v>22.286684999999999</v>
      </c>
      <c r="G165" s="27">
        <v>0.13813965691360799</v>
      </c>
      <c r="H165" s="29"/>
    </row>
    <row r="166" spans="2:8" x14ac:dyDescent="0.2">
      <c r="B166" s="25" t="s">
        <v>693</v>
      </c>
      <c r="C166" s="25" t="s">
        <v>694</v>
      </c>
      <c r="D166" s="25" t="s">
        <v>126</v>
      </c>
      <c r="E166" s="28">
        <v>1483</v>
      </c>
      <c r="F166" s="26">
        <v>21.976576999999999</v>
      </c>
      <c r="G166" s="27">
        <v>0.13621751314363201</v>
      </c>
      <c r="H166" s="29"/>
    </row>
    <row r="167" spans="2:8" x14ac:dyDescent="0.2">
      <c r="B167" s="25" t="s">
        <v>677</v>
      </c>
      <c r="C167" s="25" t="s">
        <v>678</v>
      </c>
      <c r="D167" s="25" t="s">
        <v>93</v>
      </c>
      <c r="E167" s="28">
        <v>2131</v>
      </c>
      <c r="F167" s="26">
        <v>21.949300000000001</v>
      </c>
      <c r="G167" s="27">
        <v>0.136048441995472</v>
      </c>
      <c r="H167" s="29"/>
    </row>
    <row r="168" spans="2:8" x14ac:dyDescent="0.2">
      <c r="B168" s="25" t="s">
        <v>116</v>
      </c>
      <c r="C168" s="25" t="s">
        <v>117</v>
      </c>
      <c r="D168" s="25" t="s">
        <v>27</v>
      </c>
      <c r="E168" s="28">
        <v>5863</v>
      </c>
      <c r="F168" s="26">
        <v>21.927620000000001</v>
      </c>
      <c r="G168" s="27">
        <v>0.13591406275684201</v>
      </c>
      <c r="H168" s="29"/>
    </row>
    <row r="169" spans="2:8" x14ac:dyDescent="0.2">
      <c r="B169" s="25" t="s">
        <v>645</v>
      </c>
      <c r="C169" s="25" t="s">
        <v>646</v>
      </c>
      <c r="D169" s="25" t="s">
        <v>202</v>
      </c>
      <c r="E169" s="28">
        <v>8733</v>
      </c>
      <c r="F169" s="26">
        <v>21.841232999999999</v>
      </c>
      <c r="G169" s="27">
        <v>0.135378609837675</v>
      </c>
      <c r="H169" s="29"/>
    </row>
    <row r="170" spans="2:8" x14ac:dyDescent="0.2">
      <c r="B170" s="25" t="s">
        <v>687</v>
      </c>
      <c r="C170" s="25" t="s">
        <v>688</v>
      </c>
      <c r="D170" s="25" t="s">
        <v>77</v>
      </c>
      <c r="E170" s="28">
        <v>2142</v>
      </c>
      <c r="F170" s="26">
        <v>21.762720000000002</v>
      </c>
      <c r="G170" s="27">
        <v>0.13489196236707801</v>
      </c>
      <c r="H170" s="29"/>
    </row>
    <row r="171" spans="2:8" x14ac:dyDescent="0.2">
      <c r="B171" s="25" t="s">
        <v>913</v>
      </c>
      <c r="C171" s="25" t="s">
        <v>914</v>
      </c>
      <c r="D171" s="25" t="s">
        <v>107</v>
      </c>
      <c r="E171" s="28">
        <v>1092</v>
      </c>
      <c r="F171" s="26">
        <v>21.698039999999999</v>
      </c>
      <c r="G171" s="27">
        <v>0.134491056040759</v>
      </c>
      <c r="H171" s="29"/>
    </row>
    <row r="172" spans="2:8" x14ac:dyDescent="0.2">
      <c r="B172" s="25" t="s">
        <v>701</v>
      </c>
      <c r="C172" s="25" t="s">
        <v>702</v>
      </c>
      <c r="D172" s="25" t="s">
        <v>36</v>
      </c>
      <c r="E172" s="28">
        <v>2899</v>
      </c>
      <c r="F172" s="26">
        <v>21.667126</v>
      </c>
      <c r="G172" s="27">
        <v>0.13429944165962401</v>
      </c>
      <c r="H172" s="29"/>
    </row>
    <row r="173" spans="2:8" x14ac:dyDescent="0.2">
      <c r="B173" s="25" t="s">
        <v>260</v>
      </c>
      <c r="C173" s="25" t="s">
        <v>261</v>
      </c>
      <c r="D173" s="25" t="s">
        <v>33</v>
      </c>
      <c r="E173" s="28">
        <v>4076</v>
      </c>
      <c r="F173" s="26">
        <v>21.244112000000001</v>
      </c>
      <c r="G173" s="27">
        <v>0.13167747213702999</v>
      </c>
      <c r="H173" s="29"/>
    </row>
    <row r="174" spans="2:8" x14ac:dyDescent="0.2">
      <c r="B174" s="25" t="s">
        <v>695</v>
      </c>
      <c r="C174" s="25" t="s">
        <v>696</v>
      </c>
      <c r="D174" s="25" t="s">
        <v>249</v>
      </c>
      <c r="E174" s="28">
        <v>4730</v>
      </c>
      <c r="F174" s="26">
        <v>21.221145</v>
      </c>
      <c r="G174" s="27">
        <v>0.13153511568068199</v>
      </c>
      <c r="H174" s="29"/>
    </row>
    <row r="175" spans="2:8" x14ac:dyDescent="0.2">
      <c r="B175" s="25" t="s">
        <v>760</v>
      </c>
      <c r="C175" s="25" t="s">
        <v>761</v>
      </c>
      <c r="D175" s="25" t="s">
        <v>96</v>
      </c>
      <c r="E175" s="28">
        <v>584</v>
      </c>
      <c r="F175" s="26">
        <v>21.145472000000002</v>
      </c>
      <c r="G175" s="27">
        <v>0.13106607139448101</v>
      </c>
      <c r="H175" s="29"/>
    </row>
    <row r="176" spans="2:8" x14ac:dyDescent="0.2">
      <c r="B176" s="25" t="s">
        <v>957</v>
      </c>
      <c r="C176" s="25" t="s">
        <v>958</v>
      </c>
      <c r="D176" s="25" t="s">
        <v>616</v>
      </c>
      <c r="E176" s="28">
        <v>603</v>
      </c>
      <c r="F176" s="26">
        <v>21.11103</v>
      </c>
      <c r="G176" s="27">
        <v>0.130852589395546</v>
      </c>
      <c r="H176" s="29"/>
    </row>
    <row r="177" spans="2:8" x14ac:dyDescent="0.2">
      <c r="B177" s="25" t="s">
        <v>708</v>
      </c>
      <c r="C177" s="25" t="s">
        <v>709</v>
      </c>
      <c r="D177" s="25" t="s">
        <v>60</v>
      </c>
      <c r="E177" s="28">
        <v>888</v>
      </c>
      <c r="F177" s="26">
        <v>21.084672000000001</v>
      </c>
      <c r="G177" s="27">
        <v>0.13068921448909801</v>
      </c>
      <c r="H177" s="29"/>
    </row>
    <row r="178" spans="2:8" x14ac:dyDescent="0.2">
      <c r="B178" s="25" t="s">
        <v>873</v>
      </c>
      <c r="C178" s="25" t="s">
        <v>874</v>
      </c>
      <c r="D178" s="25" t="s">
        <v>42</v>
      </c>
      <c r="E178" s="28">
        <v>9292</v>
      </c>
      <c r="F178" s="26">
        <v>21.004566000000001</v>
      </c>
      <c r="G178" s="27">
        <v>0.13019269311964701</v>
      </c>
      <c r="H178" s="29"/>
    </row>
    <row r="179" spans="2:8" x14ac:dyDescent="0.2">
      <c r="B179" s="25" t="s">
        <v>679</v>
      </c>
      <c r="C179" s="25" t="s">
        <v>680</v>
      </c>
      <c r="D179" s="25" t="s">
        <v>80</v>
      </c>
      <c r="E179" s="28">
        <v>1020</v>
      </c>
      <c r="F179" s="26">
        <v>20.84778</v>
      </c>
      <c r="G179" s="27">
        <v>0.12922088577149901</v>
      </c>
      <c r="H179" s="29"/>
    </row>
    <row r="180" spans="2:8" x14ac:dyDescent="0.2">
      <c r="B180" s="25" t="s">
        <v>697</v>
      </c>
      <c r="C180" s="25" t="s">
        <v>698</v>
      </c>
      <c r="D180" s="25" t="s">
        <v>77</v>
      </c>
      <c r="E180" s="28">
        <v>1922</v>
      </c>
      <c r="F180" s="26">
        <v>20.5654</v>
      </c>
      <c r="G180" s="27">
        <v>0.12747060858495199</v>
      </c>
      <c r="H180" s="29"/>
    </row>
    <row r="181" spans="2:8" x14ac:dyDescent="0.2">
      <c r="B181" s="25" t="s">
        <v>606</v>
      </c>
      <c r="C181" s="25" t="s">
        <v>607</v>
      </c>
      <c r="D181" s="25" t="s">
        <v>68</v>
      </c>
      <c r="E181" s="28">
        <v>1000</v>
      </c>
      <c r="F181" s="26">
        <v>20.309999999999999</v>
      </c>
      <c r="G181" s="27">
        <v>0.12588756165016801</v>
      </c>
      <c r="H181" s="29"/>
    </row>
    <row r="182" spans="2:8" x14ac:dyDescent="0.2">
      <c r="B182" s="25" t="s">
        <v>973</v>
      </c>
      <c r="C182" s="25" t="s">
        <v>974</v>
      </c>
      <c r="D182" s="25" t="s">
        <v>616</v>
      </c>
      <c r="E182" s="28">
        <v>528</v>
      </c>
      <c r="F182" s="26">
        <v>20.309519999999999</v>
      </c>
      <c r="G182" s="27">
        <v>0.125884586464073</v>
      </c>
      <c r="H182" s="29"/>
    </row>
    <row r="183" spans="2:8" x14ac:dyDescent="0.2">
      <c r="B183" s="25" t="s">
        <v>728</v>
      </c>
      <c r="C183" s="25" t="s">
        <v>729</v>
      </c>
      <c r="D183" s="25" t="s">
        <v>65</v>
      </c>
      <c r="E183" s="28">
        <v>1141</v>
      </c>
      <c r="F183" s="26">
        <v>20.061062</v>
      </c>
      <c r="G183" s="27">
        <v>0.12434456815819001</v>
      </c>
      <c r="H183" s="29"/>
    </row>
    <row r="184" spans="2:8" x14ac:dyDescent="0.2">
      <c r="B184" s="25" t="s">
        <v>726</v>
      </c>
      <c r="C184" s="25" t="s">
        <v>727</v>
      </c>
      <c r="D184" s="25" t="s">
        <v>27</v>
      </c>
      <c r="E184" s="28">
        <v>389</v>
      </c>
      <c r="F184" s="26">
        <v>19.745640000000002</v>
      </c>
      <c r="G184" s="27">
        <v>0.12238948659882</v>
      </c>
      <c r="H184" s="29"/>
    </row>
    <row r="185" spans="2:8" x14ac:dyDescent="0.2">
      <c r="B185" s="25" t="s">
        <v>591</v>
      </c>
      <c r="C185" s="25" t="s">
        <v>592</v>
      </c>
      <c r="D185" s="25" t="s">
        <v>71</v>
      </c>
      <c r="E185" s="28">
        <v>483</v>
      </c>
      <c r="F185" s="26">
        <v>19.53735</v>
      </c>
      <c r="G185" s="27">
        <v>0.121098441782664</v>
      </c>
      <c r="H185" s="29"/>
    </row>
    <row r="186" spans="2:8" x14ac:dyDescent="0.2">
      <c r="B186" s="25" t="s">
        <v>716</v>
      </c>
      <c r="C186" s="25" t="s">
        <v>717</v>
      </c>
      <c r="D186" s="25" t="s">
        <v>126</v>
      </c>
      <c r="E186" s="28">
        <v>1185</v>
      </c>
      <c r="F186" s="26">
        <v>19.297725</v>
      </c>
      <c r="G186" s="27">
        <v>0.119613173099236</v>
      </c>
      <c r="H186" s="29"/>
    </row>
    <row r="187" spans="2:8" x14ac:dyDescent="0.2">
      <c r="B187" s="25" t="s">
        <v>858</v>
      </c>
      <c r="C187" s="25" t="s">
        <v>859</v>
      </c>
      <c r="D187" s="25" t="s">
        <v>68</v>
      </c>
      <c r="E187" s="28">
        <v>1354</v>
      </c>
      <c r="F187" s="26">
        <v>19.294499999999999</v>
      </c>
      <c r="G187" s="27">
        <v>0.11959318356765999</v>
      </c>
      <c r="H187" s="29"/>
    </row>
    <row r="188" spans="2:8" x14ac:dyDescent="0.2">
      <c r="B188" s="25" t="s">
        <v>780</v>
      </c>
      <c r="C188" s="25" t="s">
        <v>781</v>
      </c>
      <c r="D188" s="25" t="s">
        <v>96</v>
      </c>
      <c r="E188" s="28">
        <v>71</v>
      </c>
      <c r="F188" s="26">
        <v>19.258749999999999</v>
      </c>
      <c r="G188" s="27">
        <v>0.119371594186616</v>
      </c>
      <c r="H188" s="29"/>
    </row>
    <row r="189" spans="2:8" x14ac:dyDescent="0.2">
      <c r="B189" s="25" t="s">
        <v>714</v>
      </c>
      <c r="C189" s="25" t="s">
        <v>715</v>
      </c>
      <c r="D189" s="25" t="s">
        <v>288</v>
      </c>
      <c r="E189" s="28">
        <v>549</v>
      </c>
      <c r="F189" s="26">
        <v>18.945989999999998</v>
      </c>
      <c r="G189" s="27">
        <v>0.117433012513465</v>
      </c>
      <c r="H189" s="29"/>
    </row>
    <row r="190" spans="2:8" x14ac:dyDescent="0.2">
      <c r="B190" s="25" t="s">
        <v>871</v>
      </c>
      <c r="C190" s="25" t="s">
        <v>872</v>
      </c>
      <c r="D190" s="25" t="s">
        <v>93</v>
      </c>
      <c r="E190" s="28">
        <v>1476</v>
      </c>
      <c r="F190" s="26">
        <v>18.656639999999999</v>
      </c>
      <c r="G190" s="27">
        <v>0.11563953314549399</v>
      </c>
      <c r="H190" s="29"/>
    </row>
    <row r="191" spans="2:8" x14ac:dyDescent="0.2">
      <c r="B191" s="25" t="s">
        <v>710</v>
      </c>
      <c r="C191" s="25" t="s">
        <v>711</v>
      </c>
      <c r="D191" s="25" t="s">
        <v>80</v>
      </c>
      <c r="E191" s="28">
        <v>7035</v>
      </c>
      <c r="F191" s="26">
        <v>18.642749999999999</v>
      </c>
      <c r="G191" s="27">
        <v>0.11555343869786699</v>
      </c>
      <c r="H191" s="29"/>
    </row>
    <row r="192" spans="2:8" x14ac:dyDescent="0.2">
      <c r="B192" s="25" t="s">
        <v>867</v>
      </c>
      <c r="C192" s="25" t="s">
        <v>868</v>
      </c>
      <c r="D192" s="25" t="s">
        <v>112</v>
      </c>
      <c r="E192" s="28">
        <v>8206</v>
      </c>
      <c r="F192" s="26">
        <v>18.629261199999998</v>
      </c>
      <c r="G192" s="27">
        <v>0.11546983100994999</v>
      </c>
      <c r="H192" s="29"/>
    </row>
    <row r="193" spans="2:8" x14ac:dyDescent="0.2">
      <c r="B193" s="25" t="s">
        <v>720</v>
      </c>
      <c r="C193" s="25" t="s">
        <v>721</v>
      </c>
      <c r="D193" s="25" t="s">
        <v>272</v>
      </c>
      <c r="E193" s="28">
        <v>6500</v>
      </c>
      <c r="F193" s="26">
        <v>18.4925</v>
      </c>
      <c r="G193" s="27">
        <v>0.11462214346704699</v>
      </c>
      <c r="H193" s="29"/>
    </row>
    <row r="194" spans="2:8" x14ac:dyDescent="0.2">
      <c r="B194" s="25" t="s">
        <v>734</v>
      </c>
      <c r="C194" s="25" t="s">
        <v>735</v>
      </c>
      <c r="D194" s="25" t="s">
        <v>112</v>
      </c>
      <c r="E194" s="28">
        <v>1106</v>
      </c>
      <c r="F194" s="26">
        <v>18.317571999999998</v>
      </c>
      <c r="G194" s="27">
        <v>0.113537886481112</v>
      </c>
      <c r="H194" s="29"/>
    </row>
    <row r="195" spans="2:8" x14ac:dyDescent="0.2">
      <c r="B195" s="25" t="s">
        <v>124</v>
      </c>
      <c r="C195" s="25" t="s">
        <v>125</v>
      </c>
      <c r="D195" s="25" t="s">
        <v>126</v>
      </c>
      <c r="E195" s="28">
        <v>1037</v>
      </c>
      <c r="F195" s="26">
        <v>18.310309</v>
      </c>
      <c r="G195" s="27">
        <v>0.11349286819651</v>
      </c>
      <c r="H195" s="29"/>
    </row>
    <row r="196" spans="2:8" x14ac:dyDescent="0.2">
      <c r="B196" s="25" t="s">
        <v>718</v>
      </c>
      <c r="C196" s="25" t="s">
        <v>719</v>
      </c>
      <c r="D196" s="25" t="s">
        <v>80</v>
      </c>
      <c r="E196" s="28">
        <v>5520</v>
      </c>
      <c r="F196" s="26">
        <v>17.931719999999999</v>
      </c>
      <c r="G196" s="27">
        <v>0.111146258345325</v>
      </c>
      <c r="H196" s="29"/>
    </row>
    <row r="197" spans="2:8" x14ac:dyDescent="0.2">
      <c r="B197" s="25" t="s">
        <v>691</v>
      </c>
      <c r="C197" s="25" t="s">
        <v>692</v>
      </c>
      <c r="D197" s="25" t="s">
        <v>39</v>
      </c>
      <c r="E197" s="28">
        <v>752</v>
      </c>
      <c r="F197" s="26">
        <v>17.86</v>
      </c>
      <c r="G197" s="27">
        <v>0.11070171595627799</v>
      </c>
      <c r="H197" s="29"/>
    </row>
    <row r="198" spans="2:8" x14ac:dyDescent="0.2">
      <c r="B198" s="25" t="s">
        <v>937</v>
      </c>
      <c r="C198" s="25" t="s">
        <v>938</v>
      </c>
      <c r="D198" s="25" t="s">
        <v>96</v>
      </c>
      <c r="E198" s="28">
        <v>8577</v>
      </c>
      <c r="F198" s="26">
        <v>17.713220400000001</v>
      </c>
      <c r="G198" s="27">
        <v>0.109791931320926</v>
      </c>
      <c r="H198" s="29"/>
    </row>
    <row r="199" spans="2:8" x14ac:dyDescent="0.2">
      <c r="B199" s="25" t="s">
        <v>689</v>
      </c>
      <c r="C199" s="25" t="s">
        <v>690</v>
      </c>
      <c r="D199" s="25" t="s">
        <v>39</v>
      </c>
      <c r="E199" s="28">
        <v>14</v>
      </c>
      <c r="F199" s="26">
        <v>17.539200000000001</v>
      </c>
      <c r="G199" s="27">
        <v>0.108713299916033</v>
      </c>
      <c r="H199" s="29"/>
    </row>
    <row r="200" spans="2:8" x14ac:dyDescent="0.2">
      <c r="B200" s="25" t="s">
        <v>877</v>
      </c>
      <c r="C200" s="25" t="s">
        <v>878</v>
      </c>
      <c r="D200" s="25" t="s">
        <v>80</v>
      </c>
      <c r="E200" s="28">
        <v>1563</v>
      </c>
      <c r="F200" s="26">
        <v>17.505600000000001</v>
      </c>
      <c r="G200" s="27">
        <v>0.108505036889374</v>
      </c>
      <c r="H200" s="29"/>
    </row>
    <row r="201" spans="2:8" x14ac:dyDescent="0.2">
      <c r="B201" s="25" t="s">
        <v>738</v>
      </c>
      <c r="C201" s="25" t="s">
        <v>739</v>
      </c>
      <c r="D201" s="25" t="s">
        <v>65</v>
      </c>
      <c r="E201" s="28">
        <v>757</v>
      </c>
      <c r="F201" s="26">
        <v>17.486699999999999</v>
      </c>
      <c r="G201" s="27">
        <v>0.10838788893687799</v>
      </c>
      <c r="H201" s="29"/>
    </row>
    <row r="202" spans="2:8" x14ac:dyDescent="0.2">
      <c r="B202" s="25" t="s">
        <v>661</v>
      </c>
      <c r="C202" s="25" t="s">
        <v>662</v>
      </c>
      <c r="D202" s="25" t="s">
        <v>215</v>
      </c>
      <c r="E202" s="28">
        <v>3478</v>
      </c>
      <c r="F202" s="26">
        <v>17.205666000000001</v>
      </c>
      <c r="G202" s="27">
        <v>0.106645954668006</v>
      </c>
      <c r="H202" s="29"/>
    </row>
    <row r="203" spans="2:8" x14ac:dyDescent="0.2">
      <c r="B203" s="25" t="s">
        <v>742</v>
      </c>
      <c r="C203" s="25" t="s">
        <v>743</v>
      </c>
      <c r="D203" s="25" t="s">
        <v>323</v>
      </c>
      <c r="E203" s="28">
        <v>388</v>
      </c>
      <c r="F203" s="26">
        <v>17.092563999999999</v>
      </c>
      <c r="G203" s="27">
        <v>0.105944914047732</v>
      </c>
      <c r="H203" s="29"/>
    </row>
    <row r="204" spans="2:8" x14ac:dyDescent="0.2">
      <c r="B204" s="25" t="s">
        <v>1011</v>
      </c>
      <c r="C204" s="25" t="s">
        <v>1012</v>
      </c>
      <c r="D204" s="25" t="s">
        <v>829</v>
      </c>
      <c r="E204" s="28">
        <v>372</v>
      </c>
      <c r="F204" s="26">
        <v>16.918559999999999</v>
      </c>
      <c r="G204" s="27">
        <v>0.10486638429502999</v>
      </c>
      <c r="H204" s="29"/>
    </row>
    <row r="205" spans="2:8" x14ac:dyDescent="0.2">
      <c r="B205" s="25" t="s">
        <v>803</v>
      </c>
      <c r="C205" s="25" t="s">
        <v>804</v>
      </c>
      <c r="D205" s="25" t="s">
        <v>107</v>
      </c>
      <c r="E205" s="28">
        <v>939</v>
      </c>
      <c r="F205" s="26">
        <v>16.821245999999999</v>
      </c>
      <c r="G205" s="27">
        <v>0.10426320250406899</v>
      </c>
      <c r="H205" s="29"/>
    </row>
    <row r="206" spans="2:8" x14ac:dyDescent="0.2">
      <c r="B206" s="25" t="s">
        <v>941</v>
      </c>
      <c r="C206" s="25" t="s">
        <v>942</v>
      </c>
      <c r="D206" s="25" t="s">
        <v>96</v>
      </c>
      <c r="E206" s="28">
        <v>1975</v>
      </c>
      <c r="F206" s="26">
        <v>16.719362499999999</v>
      </c>
      <c r="G206" s="27">
        <v>0.103631697561313</v>
      </c>
      <c r="H206" s="29"/>
    </row>
    <row r="207" spans="2:8" x14ac:dyDescent="0.2">
      <c r="B207" s="25" t="s">
        <v>732</v>
      </c>
      <c r="C207" s="25" t="s">
        <v>733</v>
      </c>
      <c r="D207" s="25" t="s">
        <v>77</v>
      </c>
      <c r="E207" s="28">
        <v>1099</v>
      </c>
      <c r="F207" s="26">
        <v>16.68282</v>
      </c>
      <c r="G207" s="27">
        <v>0.10340519602405999</v>
      </c>
      <c r="H207" s="29"/>
    </row>
    <row r="208" spans="2:8" x14ac:dyDescent="0.2">
      <c r="B208" s="25" t="s">
        <v>887</v>
      </c>
      <c r="C208" s="25" t="s">
        <v>888</v>
      </c>
      <c r="D208" s="25" t="s">
        <v>288</v>
      </c>
      <c r="E208" s="28">
        <v>713</v>
      </c>
      <c r="F208" s="26">
        <v>16.428946</v>
      </c>
      <c r="G208" s="27">
        <v>0.10183160770173701</v>
      </c>
      <c r="H208" s="29"/>
    </row>
    <row r="209" spans="2:8" x14ac:dyDescent="0.2">
      <c r="B209" s="25" t="s">
        <v>807</v>
      </c>
      <c r="C209" s="25" t="s">
        <v>808</v>
      </c>
      <c r="D209" s="25" t="s">
        <v>107</v>
      </c>
      <c r="E209" s="28">
        <v>1199</v>
      </c>
      <c r="F209" s="26">
        <v>16.366350000000001</v>
      </c>
      <c r="G209" s="27">
        <v>0.101443618641715</v>
      </c>
      <c r="H209" s="29"/>
    </row>
    <row r="210" spans="2:8" x14ac:dyDescent="0.2">
      <c r="B210" s="25" t="s">
        <v>947</v>
      </c>
      <c r="C210" s="25" t="s">
        <v>948</v>
      </c>
      <c r="D210" s="25" t="s">
        <v>96</v>
      </c>
      <c r="E210" s="28">
        <v>1072</v>
      </c>
      <c r="F210" s="26">
        <v>16.311551999999999</v>
      </c>
      <c r="G210" s="27">
        <v>0.10110396395913</v>
      </c>
      <c r="H210" s="29"/>
    </row>
    <row r="211" spans="2:8" x14ac:dyDescent="0.2">
      <c r="B211" s="25" t="s">
        <v>800</v>
      </c>
      <c r="C211" s="25" t="s">
        <v>801</v>
      </c>
      <c r="D211" s="25" t="s">
        <v>802</v>
      </c>
      <c r="E211" s="28">
        <v>4419</v>
      </c>
      <c r="F211" s="26">
        <v>16.040970000000002</v>
      </c>
      <c r="G211" s="27">
        <v>9.9426814367478897E-2</v>
      </c>
      <c r="H211" s="29"/>
    </row>
    <row r="212" spans="2:8" x14ac:dyDescent="0.2">
      <c r="B212" s="25" t="s">
        <v>899</v>
      </c>
      <c r="C212" s="25" t="s">
        <v>900</v>
      </c>
      <c r="D212" s="25" t="s">
        <v>272</v>
      </c>
      <c r="E212" s="28">
        <v>1155</v>
      </c>
      <c r="F212" s="26">
        <v>15.940155000000001</v>
      </c>
      <c r="G212" s="27">
        <v>9.88019323129362E-2</v>
      </c>
      <c r="H212" s="29"/>
    </row>
    <row r="213" spans="2:8" x14ac:dyDescent="0.2">
      <c r="B213" s="25" t="s">
        <v>268</v>
      </c>
      <c r="C213" s="25" t="s">
        <v>269</v>
      </c>
      <c r="D213" s="25" t="s">
        <v>93</v>
      </c>
      <c r="E213" s="28">
        <v>1477</v>
      </c>
      <c r="F213" s="26">
        <v>15.803900000000001</v>
      </c>
      <c r="G213" s="27">
        <v>9.7957382351703107E-2</v>
      </c>
      <c r="H213" s="29"/>
    </row>
    <row r="214" spans="2:8" x14ac:dyDescent="0.2">
      <c r="B214" s="25" t="s">
        <v>885</v>
      </c>
      <c r="C214" s="25" t="s">
        <v>886</v>
      </c>
      <c r="D214" s="25" t="s">
        <v>93</v>
      </c>
      <c r="E214" s="28">
        <v>745</v>
      </c>
      <c r="F214" s="26">
        <v>15.794</v>
      </c>
      <c r="G214" s="27">
        <v>9.7896019138491094E-2</v>
      </c>
      <c r="H214" s="29"/>
    </row>
    <row r="215" spans="2:8" x14ac:dyDescent="0.2">
      <c r="B215" s="25" t="s">
        <v>675</v>
      </c>
      <c r="C215" s="25" t="s">
        <v>676</v>
      </c>
      <c r="D215" s="25" t="s">
        <v>215</v>
      </c>
      <c r="E215" s="28">
        <v>21387</v>
      </c>
      <c r="F215" s="26">
        <v>15.5718747</v>
      </c>
      <c r="G215" s="27">
        <v>9.6519218921956806E-2</v>
      </c>
      <c r="H215" s="29"/>
    </row>
    <row r="216" spans="2:8" x14ac:dyDescent="0.2">
      <c r="B216" s="25" t="s">
        <v>809</v>
      </c>
      <c r="C216" s="25" t="s">
        <v>810</v>
      </c>
      <c r="D216" s="25" t="s">
        <v>96</v>
      </c>
      <c r="E216" s="28">
        <v>560</v>
      </c>
      <c r="F216" s="26">
        <v>15.50808</v>
      </c>
      <c r="G216" s="27">
        <v>9.6123799954492301E-2</v>
      </c>
      <c r="H216" s="29"/>
    </row>
    <row r="217" spans="2:8" x14ac:dyDescent="0.2">
      <c r="B217" s="25" t="s">
        <v>84</v>
      </c>
      <c r="C217" s="25" t="s">
        <v>85</v>
      </c>
      <c r="D217" s="25" t="s">
        <v>42</v>
      </c>
      <c r="E217" s="28">
        <v>8592</v>
      </c>
      <c r="F217" s="26">
        <v>15.3135216</v>
      </c>
      <c r="G217" s="27">
        <v>9.4917867774553397E-2</v>
      </c>
      <c r="H217" s="29"/>
    </row>
    <row r="218" spans="2:8" x14ac:dyDescent="0.2">
      <c r="B218" s="25" t="s">
        <v>1050</v>
      </c>
      <c r="C218" s="25" t="s">
        <v>1051</v>
      </c>
      <c r="D218" s="25" t="s">
        <v>77</v>
      </c>
      <c r="E218" s="28">
        <v>3102</v>
      </c>
      <c r="F218" s="26">
        <v>15.306819000000001</v>
      </c>
      <c r="G218" s="27">
        <v>9.4876323019717601E-2</v>
      </c>
      <c r="H218" s="29"/>
    </row>
    <row r="219" spans="2:8" x14ac:dyDescent="0.2">
      <c r="B219" s="25" t="s">
        <v>764</v>
      </c>
      <c r="C219" s="25" t="s">
        <v>765</v>
      </c>
      <c r="D219" s="25" t="s">
        <v>42</v>
      </c>
      <c r="E219" s="28">
        <v>19149</v>
      </c>
      <c r="F219" s="26">
        <v>15.1985613</v>
      </c>
      <c r="G219" s="27">
        <v>9.4205308845278599E-2</v>
      </c>
      <c r="H219" s="29"/>
    </row>
    <row r="220" spans="2:8" x14ac:dyDescent="0.2">
      <c r="B220" s="25" t="s">
        <v>770</v>
      </c>
      <c r="C220" s="25" t="s">
        <v>771</v>
      </c>
      <c r="D220" s="25" t="s">
        <v>42</v>
      </c>
      <c r="E220" s="28">
        <v>11621</v>
      </c>
      <c r="F220" s="26">
        <v>15.135190400000001</v>
      </c>
      <c r="G220" s="27">
        <v>9.3812516719203903E-2</v>
      </c>
      <c r="H220" s="29"/>
    </row>
    <row r="221" spans="2:8" x14ac:dyDescent="0.2">
      <c r="B221" s="25" t="s">
        <v>730</v>
      </c>
      <c r="C221" s="25" t="s">
        <v>731</v>
      </c>
      <c r="D221" s="25" t="s">
        <v>202</v>
      </c>
      <c r="E221" s="28">
        <v>6631</v>
      </c>
      <c r="F221" s="26">
        <v>15.102102500000001</v>
      </c>
      <c r="G221" s="27">
        <v>9.3607427844210098E-2</v>
      </c>
      <c r="H221" s="29"/>
    </row>
    <row r="222" spans="2:8" x14ac:dyDescent="0.2">
      <c r="B222" s="25" t="s">
        <v>722</v>
      </c>
      <c r="C222" s="25" t="s">
        <v>723</v>
      </c>
      <c r="D222" s="25" t="s">
        <v>39</v>
      </c>
      <c r="E222" s="28">
        <v>1289</v>
      </c>
      <c r="F222" s="26">
        <v>15.081300000000001</v>
      </c>
      <c r="G222" s="27">
        <v>9.34784876176602E-2</v>
      </c>
      <c r="H222" s="29"/>
    </row>
    <row r="223" spans="2:8" x14ac:dyDescent="0.2">
      <c r="B223" s="25" t="s">
        <v>667</v>
      </c>
      <c r="C223" s="25" t="s">
        <v>668</v>
      </c>
      <c r="D223" s="25" t="s">
        <v>71</v>
      </c>
      <c r="E223" s="28">
        <v>692</v>
      </c>
      <c r="F223" s="26">
        <v>14.908448</v>
      </c>
      <c r="G223" s="27">
        <v>9.2407098311586597E-2</v>
      </c>
      <c r="H223" s="29"/>
    </row>
    <row r="224" spans="2:8" x14ac:dyDescent="0.2">
      <c r="B224" s="25" t="s">
        <v>893</v>
      </c>
      <c r="C224" s="25" t="s">
        <v>894</v>
      </c>
      <c r="D224" s="25" t="s">
        <v>93</v>
      </c>
      <c r="E224" s="28">
        <v>5386</v>
      </c>
      <c r="F224" s="26">
        <v>14.75764</v>
      </c>
      <c r="G224" s="27">
        <v>9.1472344426931904E-2</v>
      </c>
      <c r="H224" s="29"/>
    </row>
    <row r="225" spans="2:8" x14ac:dyDescent="0.2">
      <c r="B225" s="25" t="s">
        <v>641</v>
      </c>
      <c r="C225" s="25" t="s">
        <v>642</v>
      </c>
      <c r="D225" s="25" t="s">
        <v>33</v>
      </c>
      <c r="E225" s="28">
        <v>912</v>
      </c>
      <c r="F225" s="26">
        <v>14.5008</v>
      </c>
      <c r="G225" s="27">
        <v>8.9880371933863001E-2</v>
      </c>
      <c r="H225" s="29"/>
    </row>
    <row r="226" spans="2:8" x14ac:dyDescent="0.2">
      <c r="B226" s="25" t="s">
        <v>943</v>
      </c>
      <c r="C226" s="25" t="s">
        <v>944</v>
      </c>
      <c r="D226" s="25" t="s">
        <v>202</v>
      </c>
      <c r="E226" s="28">
        <v>500</v>
      </c>
      <c r="F226" s="26">
        <v>14.499000000000001</v>
      </c>
      <c r="G226" s="27">
        <v>8.9869214986006196E-2</v>
      </c>
      <c r="H226" s="29"/>
    </row>
    <row r="227" spans="2:8" x14ac:dyDescent="0.2">
      <c r="B227" s="25" t="s">
        <v>905</v>
      </c>
      <c r="C227" s="25" t="s">
        <v>906</v>
      </c>
      <c r="D227" s="25" t="s">
        <v>323</v>
      </c>
      <c r="E227" s="28">
        <v>2119</v>
      </c>
      <c r="F227" s="26">
        <v>14.362582</v>
      </c>
      <c r="G227" s="27">
        <v>8.9023654701161706E-2</v>
      </c>
      <c r="H227" s="29"/>
    </row>
    <row r="228" spans="2:8" x14ac:dyDescent="0.2">
      <c r="B228" s="25" t="s">
        <v>748</v>
      </c>
      <c r="C228" s="25" t="s">
        <v>749</v>
      </c>
      <c r="D228" s="25" t="s">
        <v>83</v>
      </c>
      <c r="E228" s="28">
        <v>3036</v>
      </c>
      <c r="F228" s="26">
        <v>14.349653999999999</v>
      </c>
      <c r="G228" s="27">
        <v>8.8943523022332896E-2</v>
      </c>
      <c r="H228" s="29"/>
    </row>
    <row r="229" spans="2:8" x14ac:dyDescent="0.2">
      <c r="B229" s="25" t="s">
        <v>756</v>
      </c>
      <c r="C229" s="25" t="s">
        <v>757</v>
      </c>
      <c r="D229" s="25" t="s">
        <v>80</v>
      </c>
      <c r="E229" s="28">
        <v>2461</v>
      </c>
      <c r="F229" s="26">
        <v>14.2258105</v>
      </c>
      <c r="G229" s="27">
        <v>8.8175903315724197E-2</v>
      </c>
      <c r="H229" s="29"/>
    </row>
    <row r="230" spans="2:8" x14ac:dyDescent="0.2">
      <c r="B230" s="25" t="s">
        <v>758</v>
      </c>
      <c r="C230" s="25" t="s">
        <v>759</v>
      </c>
      <c r="D230" s="25" t="s">
        <v>288</v>
      </c>
      <c r="E230" s="28">
        <v>1032</v>
      </c>
      <c r="F230" s="26">
        <v>14.142528</v>
      </c>
      <c r="G230" s="27">
        <v>8.7659693032458297E-2</v>
      </c>
      <c r="H230" s="29"/>
    </row>
    <row r="231" spans="2:8" x14ac:dyDescent="0.2">
      <c r="B231" s="25" t="s">
        <v>1070</v>
      </c>
      <c r="C231" s="25" t="s">
        <v>1071</v>
      </c>
      <c r="D231" s="25" t="s">
        <v>616</v>
      </c>
      <c r="E231" s="28">
        <v>42</v>
      </c>
      <c r="F231" s="26">
        <v>14.0532</v>
      </c>
      <c r="G231" s="27">
        <v>8.7106010900154698E-2</v>
      </c>
      <c r="H231" s="29"/>
    </row>
    <row r="232" spans="2:8" x14ac:dyDescent="0.2">
      <c r="B232" s="25" t="s">
        <v>643</v>
      </c>
      <c r="C232" s="25" t="s">
        <v>644</v>
      </c>
      <c r="D232" s="25" t="s">
        <v>326</v>
      </c>
      <c r="E232" s="28">
        <v>1312</v>
      </c>
      <c r="F232" s="26">
        <v>13.958368</v>
      </c>
      <c r="G232" s="27">
        <v>8.6518213300626895E-2</v>
      </c>
      <c r="H232" s="29"/>
    </row>
    <row r="233" spans="2:8" x14ac:dyDescent="0.2">
      <c r="B233" s="25" t="s">
        <v>897</v>
      </c>
      <c r="C233" s="25" t="s">
        <v>898</v>
      </c>
      <c r="D233" s="25" t="s">
        <v>80</v>
      </c>
      <c r="E233" s="28">
        <v>4419</v>
      </c>
      <c r="F233" s="26">
        <v>13.957411499999999</v>
      </c>
      <c r="G233" s="27">
        <v>8.6512284622501906E-2</v>
      </c>
      <c r="H233" s="29"/>
    </row>
    <row r="234" spans="2:8" x14ac:dyDescent="0.2">
      <c r="B234" s="25" t="s">
        <v>919</v>
      </c>
      <c r="C234" s="25" t="s">
        <v>920</v>
      </c>
      <c r="D234" s="25" t="s">
        <v>288</v>
      </c>
      <c r="E234" s="28">
        <v>1106</v>
      </c>
      <c r="F234" s="26">
        <v>13.852650000000001</v>
      </c>
      <c r="G234" s="27">
        <v>8.5862940959783404E-2</v>
      </c>
      <c r="H234" s="29"/>
    </row>
    <row r="235" spans="2:8" x14ac:dyDescent="0.2">
      <c r="B235" s="25" t="s">
        <v>647</v>
      </c>
      <c r="C235" s="25" t="s">
        <v>648</v>
      </c>
      <c r="D235" s="25" t="s">
        <v>33</v>
      </c>
      <c r="E235" s="28">
        <v>1005</v>
      </c>
      <c r="F235" s="26">
        <v>13.802670000000001</v>
      </c>
      <c r="G235" s="27">
        <v>8.5553149707628007E-2</v>
      </c>
      <c r="H235" s="29"/>
    </row>
    <row r="236" spans="2:8" x14ac:dyDescent="0.2">
      <c r="B236" s="25" t="s">
        <v>614</v>
      </c>
      <c r="C236" s="25" t="s">
        <v>615</v>
      </c>
      <c r="D236" s="25" t="s">
        <v>616</v>
      </c>
      <c r="E236" s="28">
        <v>646</v>
      </c>
      <c r="F236" s="26">
        <v>13.649979999999999</v>
      </c>
      <c r="G236" s="27">
        <v>8.4606730614158604E-2</v>
      </c>
      <c r="H236" s="29"/>
    </row>
    <row r="237" spans="2:8" x14ac:dyDescent="0.2">
      <c r="B237" s="25" t="s">
        <v>610</v>
      </c>
      <c r="C237" s="25" t="s">
        <v>611</v>
      </c>
      <c r="D237" s="25" t="s">
        <v>80</v>
      </c>
      <c r="E237" s="28">
        <v>4161</v>
      </c>
      <c r="F237" s="26">
        <v>13.6459995</v>
      </c>
      <c r="G237" s="27">
        <v>8.4582058263634297E-2</v>
      </c>
      <c r="H237" s="29"/>
    </row>
    <row r="238" spans="2:8" x14ac:dyDescent="0.2">
      <c r="B238" s="25" t="s">
        <v>699</v>
      </c>
      <c r="C238" s="25" t="s">
        <v>700</v>
      </c>
      <c r="D238" s="25" t="s">
        <v>215</v>
      </c>
      <c r="E238" s="28">
        <v>1081</v>
      </c>
      <c r="F238" s="26">
        <v>13.468178999999999</v>
      </c>
      <c r="G238" s="27">
        <v>8.3479872682323902E-2</v>
      </c>
      <c r="H238" s="29"/>
    </row>
    <row r="239" spans="2:8" x14ac:dyDescent="0.2">
      <c r="B239" s="25" t="s">
        <v>907</v>
      </c>
      <c r="C239" s="25" t="s">
        <v>908</v>
      </c>
      <c r="D239" s="25" t="s">
        <v>80</v>
      </c>
      <c r="E239" s="28">
        <v>3026</v>
      </c>
      <c r="F239" s="26">
        <v>13.430901</v>
      </c>
      <c r="G239" s="27">
        <v>8.32488122922109E-2</v>
      </c>
      <c r="H239" s="29"/>
    </row>
    <row r="240" spans="2:8" x14ac:dyDescent="0.2">
      <c r="B240" s="25" t="s">
        <v>766</v>
      </c>
      <c r="C240" s="25" t="s">
        <v>767</v>
      </c>
      <c r="D240" s="25" t="s">
        <v>80</v>
      </c>
      <c r="E240" s="28">
        <v>2533</v>
      </c>
      <c r="F240" s="26">
        <v>13.429966</v>
      </c>
      <c r="G240" s="27">
        <v>8.3243016877629805E-2</v>
      </c>
      <c r="H240" s="29"/>
    </row>
    <row r="241" spans="2:8" x14ac:dyDescent="0.2">
      <c r="B241" s="25" t="s">
        <v>69</v>
      </c>
      <c r="C241" s="25" t="s">
        <v>70</v>
      </c>
      <c r="D241" s="25" t="s">
        <v>71</v>
      </c>
      <c r="E241" s="28">
        <v>126</v>
      </c>
      <c r="F241" s="26">
        <v>13.393800000000001</v>
      </c>
      <c r="G241" s="27">
        <v>8.3018849001970499E-2</v>
      </c>
      <c r="H241" s="29"/>
    </row>
    <row r="242" spans="2:8" x14ac:dyDescent="0.2">
      <c r="B242" s="25" t="s">
        <v>911</v>
      </c>
      <c r="C242" s="25" t="s">
        <v>912</v>
      </c>
      <c r="D242" s="25" t="s">
        <v>186</v>
      </c>
      <c r="E242" s="28">
        <v>969</v>
      </c>
      <c r="F242" s="26">
        <v>13.378014</v>
      </c>
      <c r="G242" s="27">
        <v>8.2921002569266905E-2</v>
      </c>
      <c r="H242" s="29"/>
    </row>
    <row r="243" spans="2:8" x14ac:dyDescent="0.2">
      <c r="B243" s="25" t="s">
        <v>915</v>
      </c>
      <c r="C243" s="25" t="s">
        <v>916</v>
      </c>
      <c r="D243" s="25" t="s">
        <v>234</v>
      </c>
      <c r="E243" s="28">
        <v>855</v>
      </c>
      <c r="F243" s="26">
        <v>13.337999999999999</v>
      </c>
      <c r="G243" s="27">
        <v>8.2672983618411702E-2</v>
      </c>
      <c r="H243" s="29"/>
    </row>
    <row r="244" spans="2:8" x14ac:dyDescent="0.2">
      <c r="B244" s="25" t="s">
        <v>736</v>
      </c>
      <c r="C244" s="25" t="s">
        <v>737</v>
      </c>
      <c r="D244" s="25" t="s">
        <v>39</v>
      </c>
      <c r="E244" s="28">
        <v>3222</v>
      </c>
      <c r="F244" s="26">
        <v>13.293972</v>
      </c>
      <c r="G244" s="27">
        <v>8.2400084673835902E-2</v>
      </c>
      <c r="H244" s="29"/>
    </row>
    <row r="245" spans="2:8" x14ac:dyDescent="0.2">
      <c r="B245" s="25" t="s">
        <v>612</v>
      </c>
      <c r="C245" s="25" t="s">
        <v>613</v>
      </c>
      <c r="D245" s="25" t="s">
        <v>80</v>
      </c>
      <c r="E245" s="28">
        <v>16730</v>
      </c>
      <c r="F245" s="26">
        <v>13.263544</v>
      </c>
      <c r="G245" s="27">
        <v>8.2211482668622202E-2</v>
      </c>
      <c r="H245" s="29"/>
    </row>
    <row r="246" spans="2:8" x14ac:dyDescent="0.2">
      <c r="B246" s="25" t="s">
        <v>776</v>
      </c>
      <c r="C246" s="25" t="s">
        <v>777</v>
      </c>
      <c r="D246" s="25" t="s">
        <v>288</v>
      </c>
      <c r="E246" s="28">
        <v>333</v>
      </c>
      <c r="F246" s="26">
        <v>12.88377</v>
      </c>
      <c r="G246" s="27">
        <v>7.9857527826764405E-2</v>
      </c>
      <c r="H246" s="29"/>
    </row>
    <row r="247" spans="2:8" x14ac:dyDescent="0.2">
      <c r="B247" s="25" t="s">
        <v>746</v>
      </c>
      <c r="C247" s="25" t="s">
        <v>747</v>
      </c>
      <c r="D247" s="25" t="s">
        <v>93</v>
      </c>
      <c r="E247" s="28">
        <v>409</v>
      </c>
      <c r="F247" s="26">
        <v>12.829103</v>
      </c>
      <c r="G247" s="27">
        <v>7.9518685122051E-2</v>
      </c>
      <c r="H247" s="29"/>
    </row>
    <row r="248" spans="2:8" x14ac:dyDescent="0.2">
      <c r="B248" s="25" t="s">
        <v>909</v>
      </c>
      <c r="C248" s="25" t="s">
        <v>910</v>
      </c>
      <c r="D248" s="25" t="s">
        <v>39</v>
      </c>
      <c r="E248" s="28">
        <v>123</v>
      </c>
      <c r="F248" s="26">
        <v>12.81291</v>
      </c>
      <c r="G248" s="27">
        <v>7.9418315979470896E-2</v>
      </c>
      <c r="H248" s="29"/>
    </row>
    <row r="249" spans="2:8" x14ac:dyDescent="0.2">
      <c r="B249" s="25" t="s">
        <v>768</v>
      </c>
      <c r="C249" s="25" t="s">
        <v>769</v>
      </c>
      <c r="D249" s="25" t="s">
        <v>93</v>
      </c>
      <c r="E249" s="28">
        <v>1274</v>
      </c>
      <c r="F249" s="26">
        <v>12.66356</v>
      </c>
      <c r="G249" s="27">
        <v>7.8492599222580103E-2</v>
      </c>
      <c r="H249" s="29"/>
    </row>
    <row r="250" spans="2:8" x14ac:dyDescent="0.2">
      <c r="B250" s="25" t="s">
        <v>786</v>
      </c>
      <c r="C250" s="25" t="s">
        <v>787</v>
      </c>
      <c r="D250" s="25" t="s">
        <v>323</v>
      </c>
      <c r="E250" s="28">
        <v>198</v>
      </c>
      <c r="F250" s="26">
        <v>12.519539999999999</v>
      </c>
      <c r="G250" s="27">
        <v>7.7599919427953995E-2</v>
      </c>
      <c r="H250" s="29"/>
    </row>
    <row r="251" spans="2:8" x14ac:dyDescent="0.2">
      <c r="B251" s="25" t="s">
        <v>784</v>
      </c>
      <c r="C251" s="25" t="s">
        <v>785</v>
      </c>
      <c r="D251" s="25" t="s">
        <v>27</v>
      </c>
      <c r="E251" s="28">
        <v>740</v>
      </c>
      <c r="F251" s="26">
        <v>12.459379999999999</v>
      </c>
      <c r="G251" s="27">
        <v>7.7227029437364397E-2</v>
      </c>
      <c r="H251" s="29"/>
    </row>
    <row r="252" spans="2:8" x14ac:dyDescent="0.2">
      <c r="B252" s="25" t="s">
        <v>999</v>
      </c>
      <c r="C252" s="25" t="s">
        <v>1000</v>
      </c>
      <c r="D252" s="25" t="s">
        <v>829</v>
      </c>
      <c r="E252" s="28">
        <v>711</v>
      </c>
      <c r="F252" s="26">
        <v>12.424725</v>
      </c>
      <c r="G252" s="27">
        <v>7.7012227199600394E-2</v>
      </c>
      <c r="H252" s="29"/>
    </row>
    <row r="253" spans="2:8" x14ac:dyDescent="0.2">
      <c r="B253" s="25" t="s">
        <v>794</v>
      </c>
      <c r="C253" s="25" t="s">
        <v>795</v>
      </c>
      <c r="D253" s="25" t="s">
        <v>77</v>
      </c>
      <c r="E253" s="28">
        <v>2678</v>
      </c>
      <c r="F253" s="26">
        <v>12.196951</v>
      </c>
      <c r="G253" s="27">
        <v>7.5600414621200304E-2</v>
      </c>
      <c r="H253" s="29"/>
    </row>
    <row r="254" spans="2:8" x14ac:dyDescent="0.2">
      <c r="B254" s="25" t="s">
        <v>315</v>
      </c>
      <c r="C254" s="25" t="s">
        <v>316</v>
      </c>
      <c r="D254" s="25" t="s">
        <v>88</v>
      </c>
      <c r="E254" s="28">
        <v>6814</v>
      </c>
      <c r="F254" s="26">
        <v>12.107115200000001</v>
      </c>
      <c r="G254" s="27">
        <v>7.5043584989940307E-2</v>
      </c>
      <c r="H254" s="29"/>
    </row>
    <row r="255" spans="2:8" x14ac:dyDescent="0.2">
      <c r="B255" s="25" t="s">
        <v>927</v>
      </c>
      <c r="C255" s="25" t="s">
        <v>928</v>
      </c>
      <c r="D255" s="25" t="s">
        <v>288</v>
      </c>
      <c r="E255" s="28">
        <v>54</v>
      </c>
      <c r="F255" s="26">
        <v>11.9826</v>
      </c>
      <c r="G255" s="27">
        <v>7.4271801882289698E-2</v>
      </c>
      <c r="H255" s="29"/>
    </row>
    <row r="256" spans="2:8" x14ac:dyDescent="0.2">
      <c r="B256" s="25" t="s">
        <v>778</v>
      </c>
      <c r="C256" s="25" t="s">
        <v>779</v>
      </c>
      <c r="D256" s="25" t="s">
        <v>80</v>
      </c>
      <c r="E256" s="28">
        <v>2181</v>
      </c>
      <c r="F256" s="26">
        <v>11.921346</v>
      </c>
      <c r="G256" s="27">
        <v>7.3892130946725004E-2</v>
      </c>
      <c r="H256" s="29"/>
    </row>
    <row r="257" spans="2:8" x14ac:dyDescent="0.2">
      <c r="B257" s="25" t="s">
        <v>297</v>
      </c>
      <c r="C257" s="25" t="s">
        <v>298</v>
      </c>
      <c r="D257" s="25" t="s">
        <v>39</v>
      </c>
      <c r="E257" s="28">
        <v>561</v>
      </c>
      <c r="F257" s="26">
        <v>11.87637</v>
      </c>
      <c r="G257" s="27">
        <v>7.36133560096114E-2</v>
      </c>
      <c r="H257" s="29"/>
    </row>
    <row r="258" spans="2:8" x14ac:dyDescent="0.2">
      <c r="B258" s="25" t="s">
        <v>681</v>
      </c>
      <c r="C258" s="25" t="s">
        <v>682</v>
      </c>
      <c r="D258" s="25" t="s">
        <v>93</v>
      </c>
      <c r="E258" s="28">
        <v>6382</v>
      </c>
      <c r="F258" s="26">
        <v>11.7371362</v>
      </c>
      <c r="G258" s="27">
        <v>7.2750342539336293E-2</v>
      </c>
      <c r="H258" s="29"/>
    </row>
    <row r="259" spans="2:8" x14ac:dyDescent="0.2">
      <c r="B259" s="25" t="s">
        <v>987</v>
      </c>
      <c r="C259" s="25" t="s">
        <v>988</v>
      </c>
      <c r="D259" s="25" t="s">
        <v>829</v>
      </c>
      <c r="E259" s="28">
        <v>762</v>
      </c>
      <c r="F259" s="26">
        <v>11.513820000000001</v>
      </c>
      <c r="G259" s="27">
        <v>7.1366160762133798E-2</v>
      </c>
      <c r="H259" s="29"/>
    </row>
    <row r="260" spans="2:8" x14ac:dyDescent="0.2">
      <c r="B260" s="25" t="s">
        <v>925</v>
      </c>
      <c r="C260" s="25" t="s">
        <v>926</v>
      </c>
      <c r="D260" s="25" t="s">
        <v>80</v>
      </c>
      <c r="E260" s="28">
        <v>827</v>
      </c>
      <c r="F260" s="26">
        <v>11.463874000000001</v>
      </c>
      <c r="G260" s="27">
        <v>7.1056580252326904E-2</v>
      </c>
      <c r="H260" s="29"/>
    </row>
    <row r="261" spans="2:8" x14ac:dyDescent="0.2">
      <c r="B261" s="25" t="s">
        <v>744</v>
      </c>
      <c r="C261" s="25" t="s">
        <v>745</v>
      </c>
      <c r="D261" s="25" t="s">
        <v>30</v>
      </c>
      <c r="E261" s="28">
        <v>6939</v>
      </c>
      <c r="F261" s="26">
        <v>11.388980699999999</v>
      </c>
      <c r="G261" s="27">
        <v>7.05923687840386E-2</v>
      </c>
      <c r="H261" s="29"/>
    </row>
    <row r="262" spans="2:8" x14ac:dyDescent="0.2">
      <c r="B262" s="25" t="s">
        <v>933</v>
      </c>
      <c r="C262" s="25" t="s">
        <v>934</v>
      </c>
      <c r="D262" s="25" t="s">
        <v>288</v>
      </c>
      <c r="E262" s="28">
        <v>1844</v>
      </c>
      <c r="F262" s="26">
        <v>11.227194000000001</v>
      </c>
      <c r="G262" s="27">
        <v>6.9589565575253406E-2</v>
      </c>
      <c r="H262" s="29"/>
    </row>
    <row r="263" spans="2:8" x14ac:dyDescent="0.2">
      <c r="B263" s="25" t="s">
        <v>921</v>
      </c>
      <c r="C263" s="25" t="s">
        <v>922</v>
      </c>
      <c r="D263" s="25" t="s">
        <v>80</v>
      </c>
      <c r="E263" s="28">
        <v>1865</v>
      </c>
      <c r="F263" s="26">
        <v>11.2039875</v>
      </c>
      <c r="G263" s="27">
        <v>6.9445724625010405E-2</v>
      </c>
      <c r="H263" s="29"/>
    </row>
    <row r="264" spans="2:8" x14ac:dyDescent="0.2">
      <c r="B264" s="25" t="s">
        <v>935</v>
      </c>
      <c r="C264" s="25" t="s">
        <v>936</v>
      </c>
      <c r="D264" s="25" t="s">
        <v>221</v>
      </c>
      <c r="E264" s="28">
        <v>261</v>
      </c>
      <c r="F264" s="26">
        <v>11.188808999999999</v>
      </c>
      <c r="G264" s="27">
        <v>6.9351643662208501E-2</v>
      </c>
      <c r="H264" s="29"/>
    </row>
    <row r="265" spans="2:8" x14ac:dyDescent="0.2">
      <c r="B265" s="25" t="s">
        <v>792</v>
      </c>
      <c r="C265" s="25" t="s">
        <v>793</v>
      </c>
      <c r="D265" s="25" t="s">
        <v>60</v>
      </c>
      <c r="E265" s="28">
        <v>326</v>
      </c>
      <c r="F265" s="26">
        <v>11.058572</v>
      </c>
      <c r="G265" s="27">
        <v>6.8544395096643104E-2</v>
      </c>
      <c r="H265" s="29"/>
    </row>
    <row r="266" spans="2:8" x14ac:dyDescent="0.2">
      <c r="B266" s="25" t="s">
        <v>788</v>
      </c>
      <c r="C266" s="25" t="s">
        <v>789</v>
      </c>
      <c r="D266" s="25" t="s">
        <v>80</v>
      </c>
      <c r="E266" s="28">
        <v>1777</v>
      </c>
      <c r="F266" s="26">
        <v>11.040501000000001</v>
      </c>
      <c r="G266" s="27">
        <v>6.8432385538465895E-2</v>
      </c>
      <c r="H266" s="29"/>
    </row>
    <row r="267" spans="2:8" x14ac:dyDescent="0.2">
      <c r="B267" s="25" t="s">
        <v>772</v>
      </c>
      <c r="C267" s="25" t="s">
        <v>773</v>
      </c>
      <c r="D267" s="25" t="s">
        <v>39</v>
      </c>
      <c r="E267" s="28">
        <v>283</v>
      </c>
      <c r="F267" s="26">
        <v>11.028793</v>
      </c>
      <c r="G267" s="27">
        <v>6.8359815790962203E-2</v>
      </c>
      <c r="H267" s="29"/>
    </row>
    <row r="268" spans="2:8" x14ac:dyDescent="0.2">
      <c r="B268" s="25" t="s">
        <v>750</v>
      </c>
      <c r="C268" s="25" t="s">
        <v>751</v>
      </c>
      <c r="D268" s="25" t="s">
        <v>30</v>
      </c>
      <c r="E268" s="28">
        <v>2410</v>
      </c>
      <c r="F268" s="26">
        <v>11.00647</v>
      </c>
      <c r="G268" s="27">
        <v>6.82214510426256E-2</v>
      </c>
      <c r="H268" s="29"/>
    </row>
    <row r="269" spans="2:8" x14ac:dyDescent="0.2">
      <c r="B269" s="25" t="s">
        <v>1534</v>
      </c>
      <c r="C269" s="25" t="s">
        <v>1535</v>
      </c>
      <c r="D269" s="25" t="s">
        <v>96</v>
      </c>
      <c r="E269" s="28">
        <v>1065</v>
      </c>
      <c r="F269" s="26">
        <v>10.956720000000001</v>
      </c>
      <c r="G269" s="27">
        <v>6.7913085400474096E-2</v>
      </c>
      <c r="H269" s="29"/>
    </row>
    <row r="270" spans="2:8" x14ac:dyDescent="0.2">
      <c r="B270" s="25" t="s">
        <v>834</v>
      </c>
      <c r="C270" s="25" t="s">
        <v>835</v>
      </c>
      <c r="D270" s="25" t="s">
        <v>129</v>
      </c>
      <c r="E270" s="28">
        <v>924</v>
      </c>
      <c r="F270" s="26">
        <v>10.700844</v>
      </c>
      <c r="G270" s="27">
        <v>6.6327088072812901E-2</v>
      </c>
      <c r="H270" s="29"/>
    </row>
    <row r="271" spans="2:8" x14ac:dyDescent="0.2">
      <c r="B271" s="25" t="s">
        <v>931</v>
      </c>
      <c r="C271" s="25" t="s">
        <v>932</v>
      </c>
      <c r="D271" s="25" t="s">
        <v>93</v>
      </c>
      <c r="E271" s="28">
        <v>636</v>
      </c>
      <c r="F271" s="26">
        <v>10.5099</v>
      </c>
      <c r="G271" s="27">
        <v>6.5143559044170393E-2</v>
      </c>
      <c r="H271" s="29"/>
    </row>
    <row r="272" spans="2:8" x14ac:dyDescent="0.2">
      <c r="B272" s="25" t="s">
        <v>823</v>
      </c>
      <c r="C272" s="25" t="s">
        <v>824</v>
      </c>
      <c r="D272" s="25" t="s">
        <v>96</v>
      </c>
      <c r="E272" s="28">
        <v>1197</v>
      </c>
      <c r="F272" s="26">
        <v>10.277442000000001</v>
      </c>
      <c r="G272" s="27">
        <v>6.3702713608125405E-2</v>
      </c>
      <c r="H272" s="29"/>
    </row>
    <row r="273" spans="2:8" x14ac:dyDescent="0.2">
      <c r="B273" s="25" t="s">
        <v>815</v>
      </c>
      <c r="C273" s="25" t="s">
        <v>816</v>
      </c>
      <c r="D273" s="25" t="s">
        <v>112</v>
      </c>
      <c r="E273" s="28">
        <v>717</v>
      </c>
      <c r="F273" s="26">
        <v>10.213665000000001</v>
      </c>
      <c r="G273" s="27">
        <v>6.3307404350648105E-2</v>
      </c>
      <c r="H273" s="29"/>
    </row>
    <row r="274" spans="2:8" x14ac:dyDescent="0.2">
      <c r="B274" s="25" t="s">
        <v>1081</v>
      </c>
      <c r="C274" s="25" t="s">
        <v>1082</v>
      </c>
      <c r="D274" s="25" t="s">
        <v>96</v>
      </c>
      <c r="E274" s="28">
        <v>2280</v>
      </c>
      <c r="F274" s="26">
        <v>10.123200000000001</v>
      </c>
      <c r="G274" s="27">
        <v>6.2746674746281705E-2</v>
      </c>
      <c r="H274" s="29"/>
    </row>
    <row r="275" spans="2:8" x14ac:dyDescent="0.2">
      <c r="B275" s="25" t="s">
        <v>1064</v>
      </c>
      <c r="C275" s="25" t="s">
        <v>1065</v>
      </c>
      <c r="D275" s="25" t="s">
        <v>96</v>
      </c>
      <c r="E275" s="28">
        <v>1221</v>
      </c>
      <c r="F275" s="26">
        <v>10.103775000000001</v>
      </c>
      <c r="G275" s="27">
        <v>6.26262726839944E-2</v>
      </c>
      <c r="H275" s="29"/>
    </row>
    <row r="276" spans="2:8" x14ac:dyDescent="0.2">
      <c r="B276" s="25" t="s">
        <v>1089</v>
      </c>
      <c r="C276" s="25" t="s">
        <v>1090</v>
      </c>
      <c r="D276" s="25" t="s">
        <v>107</v>
      </c>
      <c r="E276" s="28">
        <v>695</v>
      </c>
      <c r="F276" s="26">
        <v>9.9920150000000003</v>
      </c>
      <c r="G276" s="27">
        <v>6.19335501881784E-2</v>
      </c>
      <c r="H276" s="29"/>
    </row>
    <row r="277" spans="2:8" x14ac:dyDescent="0.2">
      <c r="B277" s="25" t="s">
        <v>840</v>
      </c>
      <c r="C277" s="25" t="s">
        <v>841</v>
      </c>
      <c r="D277" s="25" t="s">
        <v>842</v>
      </c>
      <c r="E277" s="28">
        <v>526</v>
      </c>
      <c r="F277" s="26">
        <v>9.9508679999999998</v>
      </c>
      <c r="G277" s="27">
        <v>6.1678508558477799E-2</v>
      </c>
      <c r="H277" s="29"/>
    </row>
    <row r="278" spans="2:8" x14ac:dyDescent="0.2">
      <c r="B278" s="25" t="s">
        <v>959</v>
      </c>
      <c r="C278" s="25" t="s">
        <v>960</v>
      </c>
      <c r="D278" s="25" t="s">
        <v>27</v>
      </c>
      <c r="E278" s="28">
        <v>1168</v>
      </c>
      <c r="F278" s="26">
        <v>9.8760239999999992</v>
      </c>
      <c r="G278" s="27">
        <v>6.12146026665948E-2</v>
      </c>
      <c r="H278" s="29"/>
    </row>
    <row r="279" spans="2:8" x14ac:dyDescent="0.2">
      <c r="B279" s="25" t="s">
        <v>811</v>
      </c>
      <c r="C279" s="25" t="s">
        <v>812</v>
      </c>
      <c r="D279" s="25" t="s">
        <v>186</v>
      </c>
      <c r="E279" s="28">
        <v>4875</v>
      </c>
      <c r="F279" s="26">
        <v>9.8358000000000008</v>
      </c>
      <c r="G279" s="27">
        <v>6.0965282071822897E-2</v>
      </c>
      <c r="H279" s="29"/>
    </row>
    <row r="280" spans="2:8" x14ac:dyDescent="0.2">
      <c r="B280" s="25" t="s">
        <v>971</v>
      </c>
      <c r="C280" s="25" t="s">
        <v>972</v>
      </c>
      <c r="D280" s="25" t="s">
        <v>323</v>
      </c>
      <c r="E280" s="28">
        <v>641</v>
      </c>
      <c r="F280" s="26">
        <v>9.8060179999999999</v>
      </c>
      <c r="G280" s="27">
        <v>6.0780684171228803E-2</v>
      </c>
      <c r="H280" s="29"/>
    </row>
    <row r="281" spans="2:8" x14ac:dyDescent="0.2">
      <c r="B281" s="25" t="s">
        <v>798</v>
      </c>
      <c r="C281" s="25" t="s">
        <v>799</v>
      </c>
      <c r="D281" s="25" t="s">
        <v>60</v>
      </c>
      <c r="E281" s="28">
        <v>1118</v>
      </c>
      <c r="F281" s="26">
        <v>9.7277179999999994</v>
      </c>
      <c r="G281" s="27">
        <v>6.0295356939460802E-2</v>
      </c>
      <c r="H281" s="29"/>
    </row>
    <row r="282" spans="2:8" x14ac:dyDescent="0.2">
      <c r="B282" s="25" t="s">
        <v>951</v>
      </c>
      <c r="C282" s="25" t="s">
        <v>952</v>
      </c>
      <c r="D282" s="25" t="s">
        <v>288</v>
      </c>
      <c r="E282" s="28">
        <v>308</v>
      </c>
      <c r="F282" s="26">
        <v>9.6588799999999999</v>
      </c>
      <c r="G282" s="27">
        <v>5.9868678063593098E-2</v>
      </c>
      <c r="H282" s="29"/>
    </row>
    <row r="283" spans="2:8" x14ac:dyDescent="0.2">
      <c r="B283" s="25" t="s">
        <v>1093</v>
      </c>
      <c r="C283" s="25" t="s">
        <v>1094</v>
      </c>
      <c r="D283" s="25" t="s">
        <v>107</v>
      </c>
      <c r="E283" s="28">
        <v>2627</v>
      </c>
      <c r="F283" s="26">
        <v>9.5964310000000008</v>
      </c>
      <c r="G283" s="27">
        <v>5.9481600154312399E-2</v>
      </c>
      <c r="H283" s="29"/>
    </row>
    <row r="284" spans="2:8" x14ac:dyDescent="0.2">
      <c r="B284" s="25" t="s">
        <v>953</v>
      </c>
      <c r="C284" s="25" t="s">
        <v>954</v>
      </c>
      <c r="D284" s="25" t="s">
        <v>93</v>
      </c>
      <c r="E284" s="28">
        <v>1118</v>
      </c>
      <c r="F284" s="26">
        <v>9.3911999999999995</v>
      </c>
      <c r="G284" s="27">
        <v>5.8209515951209198E-2</v>
      </c>
      <c r="H284" s="29"/>
    </row>
    <row r="285" spans="2:8" x14ac:dyDescent="0.2">
      <c r="B285" s="25" t="s">
        <v>762</v>
      </c>
      <c r="C285" s="25" t="s">
        <v>763</v>
      </c>
      <c r="D285" s="25" t="s">
        <v>272</v>
      </c>
      <c r="E285" s="28">
        <v>1581</v>
      </c>
      <c r="F285" s="26">
        <v>9.3895590000000002</v>
      </c>
      <c r="G285" s="27">
        <v>5.8199344533746498E-2</v>
      </c>
      <c r="H285" s="29"/>
    </row>
    <row r="286" spans="2:8" x14ac:dyDescent="0.2">
      <c r="B286" s="25" t="s">
        <v>1058</v>
      </c>
      <c r="C286" s="25" t="s">
        <v>1059</v>
      </c>
      <c r="D286" s="25" t="s">
        <v>88</v>
      </c>
      <c r="E286" s="28">
        <v>1411</v>
      </c>
      <c r="F286" s="26">
        <v>9.3528134999999999</v>
      </c>
      <c r="G286" s="27">
        <v>5.7971584740707703E-2</v>
      </c>
      <c r="H286" s="29"/>
    </row>
    <row r="287" spans="2:8" x14ac:dyDescent="0.2">
      <c r="B287" s="25" t="s">
        <v>796</v>
      </c>
      <c r="C287" s="25" t="s">
        <v>797</v>
      </c>
      <c r="D287" s="25" t="s">
        <v>616</v>
      </c>
      <c r="E287" s="28">
        <v>704</v>
      </c>
      <c r="F287" s="26">
        <v>9.2576000000000001</v>
      </c>
      <c r="G287" s="27">
        <v>5.7381422488064798E-2</v>
      </c>
      <c r="H287" s="29"/>
    </row>
    <row r="288" spans="2:8" x14ac:dyDescent="0.2">
      <c r="B288" s="25" t="s">
        <v>963</v>
      </c>
      <c r="C288" s="25" t="s">
        <v>964</v>
      </c>
      <c r="D288" s="25" t="s">
        <v>126</v>
      </c>
      <c r="E288" s="28">
        <v>1591</v>
      </c>
      <c r="F288" s="26">
        <v>9.1522275000000004</v>
      </c>
      <c r="G288" s="27">
        <v>5.6728291661379299E-2</v>
      </c>
      <c r="H288" s="29"/>
    </row>
    <row r="289" spans="2:9" x14ac:dyDescent="0.2">
      <c r="B289" s="25" t="s">
        <v>1083</v>
      </c>
      <c r="C289" s="25" t="s">
        <v>1084</v>
      </c>
      <c r="D289" s="25" t="s">
        <v>88</v>
      </c>
      <c r="E289" s="28">
        <v>897</v>
      </c>
      <c r="F289" s="26">
        <v>9.1449149999999992</v>
      </c>
      <c r="G289" s="27">
        <v>5.6682966560711298E-2</v>
      </c>
      <c r="H289" s="29"/>
    </row>
    <row r="290" spans="2:9" x14ac:dyDescent="0.2">
      <c r="B290" s="25" t="s">
        <v>1044</v>
      </c>
      <c r="C290" s="25" t="s">
        <v>1045</v>
      </c>
      <c r="D290" s="25" t="s">
        <v>96</v>
      </c>
      <c r="E290" s="28">
        <v>470</v>
      </c>
      <c r="F290" s="26">
        <v>9.1320999999999994</v>
      </c>
      <c r="G290" s="27">
        <v>5.6603535290275703E-2</v>
      </c>
      <c r="H290" s="29"/>
    </row>
    <row r="291" spans="2:9" x14ac:dyDescent="0.2">
      <c r="B291" s="25" t="s">
        <v>813</v>
      </c>
      <c r="C291" s="25" t="s">
        <v>814</v>
      </c>
      <c r="D291" s="25" t="s">
        <v>80</v>
      </c>
      <c r="E291" s="28">
        <v>204</v>
      </c>
      <c r="F291" s="26">
        <v>9.0796320000000001</v>
      </c>
      <c r="G291" s="27">
        <v>5.6278322656860599E-2</v>
      </c>
      <c r="H291" s="29"/>
    </row>
    <row r="292" spans="2:9" x14ac:dyDescent="0.2">
      <c r="B292" s="25" t="s">
        <v>277</v>
      </c>
      <c r="C292" s="25" t="s">
        <v>278</v>
      </c>
      <c r="D292" s="25" t="s">
        <v>39</v>
      </c>
      <c r="E292" s="28">
        <v>2223</v>
      </c>
      <c r="F292" s="26">
        <v>8.9964809999999993</v>
      </c>
      <c r="G292" s="27">
        <v>5.5762927450618699E-2</v>
      </c>
      <c r="H292" s="29"/>
    </row>
    <row r="293" spans="2:9" x14ac:dyDescent="0.2">
      <c r="B293" s="25" t="s">
        <v>1115</v>
      </c>
      <c r="C293" s="25" t="s">
        <v>1116</v>
      </c>
      <c r="D293" s="25" t="s">
        <v>107</v>
      </c>
      <c r="E293" s="28">
        <v>679</v>
      </c>
      <c r="F293" s="26">
        <v>8.9240969999999997</v>
      </c>
      <c r="G293" s="27">
        <v>5.5314269387473199E-2</v>
      </c>
      <c r="H293" s="29"/>
    </row>
    <row r="294" spans="2:9" x14ac:dyDescent="0.2">
      <c r="B294" s="25" t="s">
        <v>961</v>
      </c>
      <c r="C294" s="25" t="s">
        <v>962</v>
      </c>
      <c r="D294" s="25" t="s">
        <v>80</v>
      </c>
      <c r="E294" s="28">
        <v>806</v>
      </c>
      <c r="F294" s="26">
        <v>8.9046880000000002</v>
      </c>
      <c r="G294" s="27">
        <v>5.5193966498055698E-2</v>
      </c>
      <c r="H294" s="29"/>
    </row>
    <row r="295" spans="2:9" x14ac:dyDescent="0.2">
      <c r="B295" s="25" t="s">
        <v>1119</v>
      </c>
      <c r="C295" s="25" t="s">
        <v>1120</v>
      </c>
      <c r="D295" s="25" t="s">
        <v>1121</v>
      </c>
      <c r="E295" s="28">
        <v>527</v>
      </c>
      <c r="F295" s="26">
        <v>8.820926</v>
      </c>
      <c r="G295" s="27">
        <v>5.4674784127846897E-2</v>
      </c>
      <c r="H295" s="29"/>
    </row>
    <row r="296" spans="2:9" x14ac:dyDescent="0.2">
      <c r="B296" s="25" t="s">
        <v>995</v>
      </c>
      <c r="C296" s="25" t="s">
        <v>996</v>
      </c>
      <c r="D296" s="25" t="s">
        <v>323</v>
      </c>
      <c r="E296" s="28">
        <v>149</v>
      </c>
      <c r="F296" s="26">
        <v>8.814095</v>
      </c>
      <c r="G296" s="27">
        <v>5.4632443510730599E-2</v>
      </c>
      <c r="H296" s="29"/>
    </row>
    <row r="297" spans="2:9" x14ac:dyDescent="0.2">
      <c r="B297" s="25" t="s">
        <v>1536</v>
      </c>
      <c r="C297" s="25" t="s">
        <v>1537</v>
      </c>
      <c r="D297" s="25" t="s">
        <v>96</v>
      </c>
      <c r="E297" s="28">
        <v>739</v>
      </c>
      <c r="F297" s="26">
        <v>8.8081410000000009</v>
      </c>
      <c r="G297" s="27">
        <v>5.45955388065422E-2</v>
      </c>
      <c r="H297" s="29"/>
    </row>
    <row r="298" spans="2:9" x14ac:dyDescent="0.2">
      <c r="B298" s="25" t="s">
        <v>981</v>
      </c>
      <c r="C298" s="25" t="s">
        <v>982</v>
      </c>
      <c r="D298" s="25" t="s">
        <v>323</v>
      </c>
      <c r="E298" s="28">
        <v>1851</v>
      </c>
      <c r="F298" s="26">
        <v>8.8052069999999993</v>
      </c>
      <c r="G298" s="27">
        <v>5.45773529815358E-2</v>
      </c>
      <c r="H298" s="29"/>
    </row>
    <row r="299" spans="2:9" x14ac:dyDescent="0.2">
      <c r="B299" s="25" t="s">
        <v>817</v>
      </c>
      <c r="C299" s="25" t="s">
        <v>818</v>
      </c>
      <c r="D299" s="25" t="s">
        <v>221</v>
      </c>
      <c r="E299" s="28">
        <v>781</v>
      </c>
      <c r="F299" s="26">
        <v>8.6698810000000002</v>
      </c>
      <c r="G299" s="27">
        <v>5.3738561245057603E-2</v>
      </c>
      <c r="H299" s="29"/>
    </row>
    <row r="300" spans="2:9" x14ac:dyDescent="0.2">
      <c r="B300" s="25" t="s">
        <v>969</v>
      </c>
      <c r="C300" s="25" t="s">
        <v>970</v>
      </c>
      <c r="D300" s="25" t="s">
        <v>80</v>
      </c>
      <c r="E300" s="28">
        <v>6336</v>
      </c>
      <c r="F300" s="26">
        <v>8.6511744000000004</v>
      </c>
      <c r="G300" s="27">
        <v>5.3622612044626101E-2</v>
      </c>
      <c r="H300" s="29"/>
    </row>
    <row r="301" spans="2:9" x14ac:dyDescent="0.2">
      <c r="B301" s="25" t="s">
        <v>1538</v>
      </c>
      <c r="C301" s="25" t="s">
        <v>1539</v>
      </c>
      <c r="D301" s="25" t="s">
        <v>96</v>
      </c>
      <c r="E301" s="28">
        <v>210</v>
      </c>
      <c r="F301" s="26">
        <v>8.1381300000000003</v>
      </c>
      <c r="G301" s="27">
        <v>5.0442606700742597E-2</v>
      </c>
      <c r="H301" s="29"/>
    </row>
    <row r="302" spans="2:9" x14ac:dyDescent="0.2">
      <c r="B302" s="25" t="s">
        <v>997</v>
      </c>
      <c r="C302" s="25" t="s">
        <v>998</v>
      </c>
      <c r="D302" s="25" t="s">
        <v>39</v>
      </c>
      <c r="E302" s="28">
        <v>1032</v>
      </c>
      <c r="F302" s="26">
        <v>7.786956</v>
      </c>
      <c r="G302" s="27">
        <v>4.8265923363719598E-2</v>
      </c>
      <c r="H302" s="29"/>
    </row>
    <row r="303" spans="2:9" x14ac:dyDescent="0.2">
      <c r="B303" s="24" t="s">
        <v>134</v>
      </c>
      <c r="C303" s="24"/>
      <c r="D303" s="24"/>
      <c r="E303" s="24"/>
      <c r="F303" s="30">
        <f>SUM(F7:F302)</f>
        <v>15704.502975499992</v>
      </c>
      <c r="G303" s="31">
        <f>SUM(G7:G302)</f>
        <v>97.341289340891478</v>
      </c>
      <c r="H303" s="24"/>
      <c r="I303" s="18"/>
    </row>
    <row r="304" spans="2:9" x14ac:dyDescent="0.2">
      <c r="B304" s="24" t="s">
        <v>135</v>
      </c>
      <c r="C304" s="24"/>
      <c r="D304" s="24"/>
      <c r="E304" s="24"/>
      <c r="F304" s="32" t="s">
        <v>136</v>
      </c>
      <c r="G304" s="33" t="s">
        <v>136</v>
      </c>
      <c r="H304" s="24"/>
      <c r="I304" s="18"/>
    </row>
    <row r="305" spans="2:9" x14ac:dyDescent="0.2">
      <c r="B305" s="24" t="s">
        <v>134</v>
      </c>
      <c r="C305" s="24"/>
      <c r="D305" s="24"/>
      <c r="E305" s="24"/>
      <c r="F305" s="34" t="s">
        <v>136</v>
      </c>
      <c r="G305" s="35" t="s">
        <v>136</v>
      </c>
      <c r="H305" s="24"/>
      <c r="I305" s="18"/>
    </row>
    <row r="306" spans="2:9" x14ac:dyDescent="0.2">
      <c r="B306" s="36" t="s">
        <v>137</v>
      </c>
      <c r="C306" s="36"/>
      <c r="D306" s="36"/>
      <c r="E306" s="36"/>
      <c r="F306" s="37">
        <f>F303</f>
        <v>15704.502975499992</v>
      </c>
      <c r="G306" s="38">
        <f>G303</f>
        <v>97.341289340891478</v>
      </c>
      <c r="H306" s="24"/>
      <c r="I306" s="18"/>
    </row>
    <row r="307" spans="2:9" x14ac:dyDescent="0.2">
      <c r="B307" s="24" t="s">
        <v>155</v>
      </c>
      <c r="C307" s="24"/>
      <c r="D307" s="24"/>
      <c r="E307" s="24"/>
      <c r="F307" s="30">
        <v>442.60209609999998</v>
      </c>
      <c r="G307" s="31">
        <v>2.7433825041498001</v>
      </c>
      <c r="H307" s="29">
        <v>5.163222E-2</v>
      </c>
      <c r="I307" s="19"/>
    </row>
    <row r="308" spans="2:9" x14ac:dyDescent="0.2">
      <c r="B308" s="25"/>
      <c r="C308" s="25"/>
      <c r="D308" s="25"/>
      <c r="E308" s="25"/>
      <c r="F308" s="26"/>
      <c r="G308" s="27"/>
      <c r="H308" s="25"/>
    </row>
    <row r="309" spans="2:9" x14ac:dyDescent="0.2">
      <c r="B309" s="24" t="s">
        <v>157</v>
      </c>
      <c r="C309" s="25"/>
      <c r="D309" s="25"/>
      <c r="E309" s="25"/>
      <c r="F309" s="137">
        <v>37.5</v>
      </c>
      <c r="G309" s="137">
        <f>F309/F311*100</f>
        <v>0.23243641368199419</v>
      </c>
      <c r="H309" s="25"/>
    </row>
    <row r="310" spans="2:9" x14ac:dyDescent="0.2">
      <c r="B310" s="50" t="s">
        <v>158</v>
      </c>
      <c r="C310" s="50"/>
      <c r="D310" s="50"/>
      <c r="E310" s="50"/>
      <c r="F310" s="30">
        <f>F311-(F303+F307+F309)</f>
        <v>-51.160485199990944</v>
      </c>
      <c r="G310" s="31">
        <f>G311-(G303+G307+G309)</f>
        <v>-0.3171082587232803</v>
      </c>
      <c r="H310" s="24"/>
      <c r="I310" s="18"/>
    </row>
    <row r="311" spans="2:9" x14ac:dyDescent="0.2">
      <c r="B311" s="46" t="s">
        <v>156</v>
      </c>
      <c r="C311" s="46"/>
      <c r="D311" s="46"/>
      <c r="E311" s="46"/>
      <c r="F311" s="47">
        <v>16133.444586400001</v>
      </c>
      <c r="G311" s="48">
        <v>100</v>
      </c>
      <c r="H311" s="49"/>
      <c r="I311" s="18"/>
    </row>
    <row r="313" spans="2:9" x14ac:dyDescent="0.2">
      <c r="B313" s="18" t="s">
        <v>159</v>
      </c>
    </row>
    <row r="315" spans="2:9" x14ac:dyDescent="0.2">
      <c r="B315" s="51" t="s">
        <v>7</v>
      </c>
      <c r="C315" s="51" t="s">
        <v>160</v>
      </c>
      <c r="D315" s="51" t="s">
        <v>161</v>
      </c>
      <c r="E315" s="51" t="s">
        <v>0</v>
      </c>
      <c r="F315" s="52" t="s">
        <v>162</v>
      </c>
      <c r="G315" s="53" t="s">
        <v>163</v>
      </c>
    </row>
    <row r="316" spans="2:9" x14ac:dyDescent="0.2">
      <c r="B316" s="54" t="s">
        <v>164</v>
      </c>
      <c r="C316" s="54" t="s">
        <v>165</v>
      </c>
      <c r="D316" s="54" t="s">
        <v>166</v>
      </c>
      <c r="E316" s="55">
        <v>910</v>
      </c>
      <c r="F316" s="56">
        <v>206.63642999999999</v>
      </c>
      <c r="G316" s="57">
        <v>1.2807954860066799</v>
      </c>
    </row>
    <row r="317" spans="2:9" x14ac:dyDescent="0.2">
      <c r="B317" s="51"/>
      <c r="C317" s="51"/>
      <c r="D317" s="51"/>
      <c r="E317" s="51"/>
      <c r="F317" s="52">
        <f>SUM(F316:F316)</f>
        <v>206.63642999999999</v>
      </c>
      <c r="G317" s="53">
        <f>SUM(G316:G316)</f>
        <v>1.2807954860066799</v>
      </c>
    </row>
    <row r="320" spans="2:9" x14ac:dyDescent="0.2">
      <c r="B320" s="18" t="s">
        <v>182</v>
      </c>
    </row>
    <row r="321" spans="2:6" x14ac:dyDescent="0.2">
      <c r="B321" s="18"/>
    </row>
    <row r="322" spans="2:6" x14ac:dyDescent="0.2">
      <c r="B322" s="71" t="s">
        <v>1557</v>
      </c>
    </row>
    <row r="323" spans="2:6" x14ac:dyDescent="0.2">
      <c r="B323" s="71" t="s">
        <v>1592</v>
      </c>
    </row>
    <row r="324" spans="2:6" x14ac:dyDescent="0.2">
      <c r="B324" s="71" t="s">
        <v>1593</v>
      </c>
    </row>
    <row r="325" spans="2:6" x14ac:dyDescent="0.2">
      <c r="B325" s="65"/>
    </row>
    <row r="326" spans="2:6" x14ac:dyDescent="0.2">
      <c r="B326" s="72" t="s">
        <v>1559</v>
      </c>
      <c r="C326" s="113" t="s">
        <v>1589</v>
      </c>
      <c r="D326" s="69" t="s">
        <v>1560</v>
      </c>
    </row>
    <row r="327" spans="2:6" x14ac:dyDescent="0.2">
      <c r="B327" s="74" t="s">
        <v>1561</v>
      </c>
      <c r="C327" s="80">
        <v>10.048400000000001</v>
      </c>
      <c r="D327" s="81">
        <v>9.5030000000000001</v>
      </c>
    </row>
    <row r="328" spans="2:6" x14ac:dyDescent="0.2">
      <c r="B328" s="74" t="s">
        <v>1562</v>
      </c>
      <c r="C328" s="111">
        <v>9.9832999999999998</v>
      </c>
      <c r="D328" s="81">
        <v>9.4314</v>
      </c>
    </row>
    <row r="329" spans="2:6" x14ac:dyDescent="0.2">
      <c r="B329" s="65"/>
    </row>
    <row r="330" spans="2:6" x14ac:dyDescent="0.2">
      <c r="B330" s="71" t="s">
        <v>1633</v>
      </c>
    </row>
    <row r="331" spans="2:6" x14ac:dyDescent="0.2">
      <c r="B331" s="71"/>
    </row>
    <row r="332" spans="2:6" x14ac:dyDescent="0.2">
      <c r="B332" s="82" t="s">
        <v>1620</v>
      </c>
    </row>
    <row r="333" spans="2:6" x14ac:dyDescent="0.2">
      <c r="B333" s="83"/>
    </row>
    <row r="334" spans="2:6" x14ac:dyDescent="0.2">
      <c r="B334" s="82" t="s">
        <v>1621</v>
      </c>
    </row>
    <row r="335" spans="2:6" ht="22.5" x14ac:dyDescent="0.2">
      <c r="B335" s="84" t="s">
        <v>1595</v>
      </c>
      <c r="C335" s="85" t="s">
        <v>1596</v>
      </c>
      <c r="D335" s="85" t="s">
        <v>1597</v>
      </c>
      <c r="E335" s="85" t="s">
        <v>1598</v>
      </c>
      <c r="F335" s="85" t="s">
        <v>1599</v>
      </c>
    </row>
    <row r="336" spans="2:6" x14ac:dyDescent="0.2">
      <c r="B336" s="146" t="s">
        <v>145</v>
      </c>
      <c r="C336" s="147"/>
      <c r="D336" s="147"/>
      <c r="E336" s="147"/>
      <c r="F336" s="148"/>
    </row>
    <row r="337" spans="2:6" x14ac:dyDescent="0.2">
      <c r="B337" s="83" t="s">
        <v>1636</v>
      </c>
    </row>
    <row r="338" spans="2:6" x14ac:dyDescent="0.2">
      <c r="B338" s="83" t="s">
        <v>1622</v>
      </c>
    </row>
    <row r="339" spans="2:6" x14ac:dyDescent="0.2">
      <c r="B339" s="83"/>
    </row>
    <row r="340" spans="2:6" x14ac:dyDescent="0.2">
      <c r="B340" s="149" t="s">
        <v>1601</v>
      </c>
      <c r="C340" s="149" t="s">
        <v>1602</v>
      </c>
      <c r="D340" s="149" t="s">
        <v>1603</v>
      </c>
      <c r="E340" s="149" t="s">
        <v>1604</v>
      </c>
      <c r="F340" s="149" t="s">
        <v>1605</v>
      </c>
    </row>
    <row r="341" spans="2:6" x14ac:dyDescent="0.2">
      <c r="B341" s="150"/>
      <c r="C341" s="150"/>
      <c r="D341" s="150"/>
      <c r="E341" s="150"/>
      <c r="F341" s="150"/>
    </row>
    <row r="342" spans="2:6" x14ac:dyDescent="0.2">
      <c r="B342" s="146" t="s">
        <v>145</v>
      </c>
      <c r="C342" s="147"/>
      <c r="D342" s="147"/>
      <c r="E342" s="147"/>
      <c r="F342" s="148"/>
    </row>
    <row r="343" spans="2:6" x14ac:dyDescent="0.2">
      <c r="B343" s="83"/>
    </row>
    <row r="344" spans="2:6" x14ac:dyDescent="0.2">
      <c r="B344" s="86" t="s">
        <v>1623</v>
      </c>
      <c r="C344" s="87"/>
      <c r="D344" s="87"/>
      <c r="E344" s="87"/>
      <c r="F344" s="87"/>
    </row>
    <row r="345" spans="2:6" x14ac:dyDescent="0.2">
      <c r="B345" s="88"/>
      <c r="C345" s="87"/>
      <c r="D345" s="87"/>
      <c r="E345" s="87"/>
      <c r="F345" s="87"/>
    </row>
    <row r="346" spans="2:6" ht="22.5" x14ac:dyDescent="0.2">
      <c r="B346" s="84" t="s">
        <v>1595</v>
      </c>
      <c r="C346" s="85" t="s">
        <v>1596</v>
      </c>
      <c r="D346" s="85" t="s">
        <v>1597</v>
      </c>
      <c r="E346" s="85" t="s">
        <v>1598</v>
      </c>
      <c r="F346" s="85" t="s">
        <v>1599</v>
      </c>
    </row>
    <row r="347" spans="2:6" x14ac:dyDescent="0.2">
      <c r="B347" s="129" t="s">
        <v>164</v>
      </c>
      <c r="C347" s="130" t="s">
        <v>165</v>
      </c>
      <c r="D347" s="131">
        <v>22770.7929</v>
      </c>
      <c r="E347" s="132">
        <v>22707.3</v>
      </c>
      <c r="F347" s="132">
        <f>2343182.86/100000</f>
        <v>23.431828599999999</v>
      </c>
    </row>
    <row r="348" spans="2:6" x14ac:dyDescent="0.2">
      <c r="B348" s="88"/>
      <c r="C348" s="87"/>
      <c r="D348" s="87"/>
      <c r="E348" s="87"/>
      <c r="F348" s="87"/>
    </row>
    <row r="349" spans="2:6" x14ac:dyDescent="0.2">
      <c r="B349" s="114" t="s">
        <v>1641</v>
      </c>
      <c r="C349" s="87"/>
      <c r="D349" s="87"/>
      <c r="E349" s="87"/>
      <c r="F349" s="87"/>
    </row>
    <row r="350" spans="2:6" x14ac:dyDescent="0.2">
      <c r="B350" s="87" t="s">
        <v>1624</v>
      </c>
      <c r="C350" s="89"/>
      <c r="D350" s="90"/>
      <c r="E350" s="91"/>
      <c r="F350" s="92"/>
    </row>
    <row r="351" spans="2:6" x14ac:dyDescent="0.2">
      <c r="B351" s="87" t="s">
        <v>1606</v>
      </c>
      <c r="C351" s="89"/>
      <c r="D351" s="90"/>
      <c r="E351" s="91"/>
      <c r="F351" s="92"/>
    </row>
    <row r="352" spans="2:6" x14ac:dyDescent="0.2">
      <c r="B352" s="151" t="s">
        <v>1601</v>
      </c>
      <c r="C352" s="151" t="s">
        <v>1602</v>
      </c>
      <c r="D352" s="151" t="s">
        <v>1603</v>
      </c>
      <c r="E352" s="151" t="s">
        <v>1604</v>
      </c>
      <c r="F352" s="151" t="s">
        <v>1605</v>
      </c>
    </row>
    <row r="353" spans="2:6" x14ac:dyDescent="0.2">
      <c r="B353" s="152"/>
      <c r="C353" s="152"/>
      <c r="D353" s="152"/>
      <c r="E353" s="152"/>
      <c r="F353" s="152"/>
    </row>
    <row r="354" spans="2:6" x14ac:dyDescent="0.2">
      <c r="B354" s="93">
        <v>16</v>
      </c>
      <c r="C354" s="94">
        <v>17</v>
      </c>
      <c r="D354" s="95">
        <v>246.91491500000001</v>
      </c>
      <c r="E354" s="96">
        <v>251.05834039999999</v>
      </c>
      <c r="F354" s="97">
        <v>-11.7153396</v>
      </c>
    </row>
    <row r="355" spans="2:6" x14ac:dyDescent="0.2">
      <c r="B355" s="98"/>
      <c r="C355" s="99"/>
      <c r="D355" s="99"/>
      <c r="E355" s="99"/>
      <c r="F355" s="13"/>
    </row>
    <row r="356" spans="2:6" x14ac:dyDescent="0.2">
      <c r="B356" s="100" t="s">
        <v>1625</v>
      </c>
      <c r="C356" s="101"/>
      <c r="D356" s="101"/>
      <c r="E356" s="102"/>
      <c r="F356" s="13"/>
    </row>
    <row r="357" spans="2:6" x14ac:dyDescent="0.2">
      <c r="B357" s="103"/>
      <c r="C357" s="101"/>
      <c r="D357" s="101"/>
      <c r="E357" s="102"/>
      <c r="F357" s="13"/>
    </row>
    <row r="358" spans="2:6" ht="22.5" x14ac:dyDescent="0.2">
      <c r="B358" s="84" t="s">
        <v>1595</v>
      </c>
      <c r="C358" s="85" t="s">
        <v>1607</v>
      </c>
      <c r="D358" s="85" t="s">
        <v>1608</v>
      </c>
      <c r="E358" s="85" t="s">
        <v>1609</v>
      </c>
      <c r="F358" s="13"/>
    </row>
    <row r="359" spans="2:6" x14ac:dyDescent="0.2">
      <c r="B359" s="146" t="s">
        <v>145</v>
      </c>
      <c r="C359" s="147"/>
      <c r="D359" s="147"/>
      <c r="E359" s="148"/>
      <c r="F359" s="13"/>
    </row>
    <row r="360" spans="2:6" x14ac:dyDescent="0.2">
      <c r="B360" s="88" t="s">
        <v>1610</v>
      </c>
      <c r="C360" s="87"/>
      <c r="D360" s="87"/>
      <c r="E360" s="87"/>
      <c r="F360" s="13"/>
    </row>
    <row r="361" spans="2:6" x14ac:dyDescent="0.2">
      <c r="B361" s="104"/>
      <c r="C361" s="105"/>
      <c r="D361" s="105"/>
      <c r="E361" s="104"/>
      <c r="F361" s="13"/>
    </row>
    <row r="362" spans="2:6" x14ac:dyDescent="0.2">
      <c r="B362" s="104" t="s">
        <v>1626</v>
      </c>
      <c r="C362" s="105"/>
      <c r="D362" s="105"/>
      <c r="E362" s="104"/>
      <c r="F362" s="13"/>
    </row>
    <row r="363" spans="2:6" x14ac:dyDescent="0.2">
      <c r="B363" s="104"/>
      <c r="C363" s="105"/>
      <c r="D363" s="105"/>
      <c r="E363" s="104"/>
      <c r="F363" s="13"/>
    </row>
    <row r="364" spans="2:6" x14ac:dyDescent="0.2">
      <c r="B364" s="149" t="s">
        <v>1611</v>
      </c>
      <c r="C364" s="149" t="s">
        <v>1612</v>
      </c>
      <c r="D364" s="149" t="s">
        <v>1613</v>
      </c>
      <c r="E364" s="104"/>
      <c r="F364" s="13"/>
    </row>
    <row r="365" spans="2:6" x14ac:dyDescent="0.2">
      <c r="B365" s="150"/>
      <c r="C365" s="150"/>
      <c r="D365" s="150"/>
      <c r="E365" s="104"/>
      <c r="F365" s="13"/>
    </row>
    <row r="366" spans="2:6" x14ac:dyDescent="0.2">
      <c r="B366" s="153" t="s">
        <v>145</v>
      </c>
      <c r="C366" s="153"/>
      <c r="D366" s="153"/>
      <c r="E366" s="99"/>
      <c r="F366" s="13"/>
    </row>
    <row r="367" spans="2:6" x14ac:dyDescent="0.2">
      <c r="B367" s="106"/>
      <c r="C367" s="106"/>
      <c r="D367" s="106"/>
      <c r="E367" s="99"/>
      <c r="F367" s="13"/>
    </row>
    <row r="368" spans="2:6" x14ac:dyDescent="0.2">
      <c r="B368" s="100" t="s">
        <v>1627</v>
      </c>
      <c r="C368" s="106"/>
      <c r="D368" s="106"/>
      <c r="E368" s="99"/>
      <c r="F368" s="13"/>
    </row>
    <row r="369" spans="2:6" x14ac:dyDescent="0.2">
      <c r="B369" s="106"/>
      <c r="C369" s="106"/>
      <c r="D369" s="106"/>
      <c r="E369" s="99"/>
      <c r="F369" s="13"/>
    </row>
    <row r="370" spans="2:6" ht="33.75" x14ac:dyDescent="0.2">
      <c r="B370" s="85" t="s">
        <v>1595</v>
      </c>
      <c r="C370" s="85" t="s">
        <v>1614</v>
      </c>
      <c r="D370" s="85" t="s">
        <v>1615</v>
      </c>
      <c r="E370" s="85" t="s">
        <v>1616</v>
      </c>
      <c r="F370" s="85" t="s">
        <v>1617</v>
      </c>
    </row>
    <row r="371" spans="2:6" x14ac:dyDescent="0.2">
      <c r="B371" s="154" t="s">
        <v>145</v>
      </c>
      <c r="C371" s="154"/>
      <c r="D371" s="154"/>
      <c r="E371" s="154"/>
      <c r="F371" s="154"/>
    </row>
    <row r="372" spans="2:6" x14ac:dyDescent="0.2">
      <c r="B372" s="107" t="s">
        <v>1618</v>
      </c>
      <c r="C372" s="106"/>
      <c r="D372" s="106"/>
      <c r="E372" s="99"/>
      <c r="F372" s="13"/>
    </row>
    <row r="373" spans="2:6" x14ac:dyDescent="0.2">
      <c r="B373" s="106"/>
      <c r="C373" s="106"/>
      <c r="D373" s="106"/>
      <c r="E373" s="99"/>
      <c r="F373" s="13"/>
    </row>
    <row r="374" spans="2:6" x14ac:dyDescent="0.2">
      <c r="B374" s="104" t="s">
        <v>1628</v>
      </c>
      <c r="C374" s="105"/>
      <c r="D374" s="105"/>
      <c r="E374" s="99"/>
      <c r="F374" s="13"/>
    </row>
    <row r="375" spans="2:6" x14ac:dyDescent="0.2">
      <c r="B375" s="104"/>
      <c r="C375" s="105"/>
      <c r="D375" s="105"/>
      <c r="E375" s="99"/>
      <c r="F375" s="13"/>
    </row>
    <row r="376" spans="2:6" x14ac:dyDescent="0.2">
      <c r="B376" s="149" t="s">
        <v>1611</v>
      </c>
      <c r="C376" s="149" t="s">
        <v>1612</v>
      </c>
      <c r="D376" s="149" t="s">
        <v>1613</v>
      </c>
      <c r="E376" s="99"/>
      <c r="F376" s="13"/>
    </row>
    <row r="377" spans="2:6" x14ac:dyDescent="0.2">
      <c r="B377" s="150"/>
      <c r="C377" s="150"/>
      <c r="D377" s="150"/>
      <c r="E377" s="99"/>
      <c r="F377" s="13"/>
    </row>
    <row r="378" spans="2:6" x14ac:dyDescent="0.2">
      <c r="B378" s="153" t="s">
        <v>145</v>
      </c>
      <c r="C378" s="153"/>
      <c r="D378" s="153"/>
      <c r="E378" s="99"/>
      <c r="F378" s="13"/>
    </row>
    <row r="379" spans="2:6" x14ac:dyDescent="0.2">
      <c r="B379" s="106"/>
      <c r="C379" s="106"/>
      <c r="D379" s="106"/>
      <c r="E379" s="99"/>
      <c r="F379" s="13"/>
    </row>
    <row r="380" spans="2:6" x14ac:dyDescent="0.2">
      <c r="B380" s="108" t="s">
        <v>1629</v>
      </c>
      <c r="C380" s="106"/>
      <c r="D380" s="106"/>
      <c r="E380" s="99"/>
      <c r="F380" s="13"/>
    </row>
    <row r="381" spans="2:6" x14ac:dyDescent="0.2">
      <c r="B381" s="83"/>
    </row>
    <row r="382" spans="2:6" x14ac:dyDescent="0.2">
      <c r="B382" s="71" t="s">
        <v>1630</v>
      </c>
    </row>
    <row r="383" spans="2:6" x14ac:dyDescent="0.2">
      <c r="B383" s="79" t="s">
        <v>1651</v>
      </c>
    </row>
    <row r="384" spans="2:6" x14ac:dyDescent="0.2">
      <c r="B384" s="71" t="s">
        <v>1631</v>
      </c>
    </row>
    <row r="385" spans="2:2" x14ac:dyDescent="0.2">
      <c r="B385" s="18"/>
    </row>
    <row r="386" spans="2:2" x14ac:dyDescent="0.2">
      <c r="B386" s="18" t="s">
        <v>183</v>
      </c>
    </row>
    <row r="408" spans="2:2" x14ac:dyDescent="0.2">
      <c r="B408" s="67" t="s">
        <v>1540</v>
      </c>
    </row>
    <row r="409" spans="2:2" x14ac:dyDescent="0.2">
      <c r="B409" s="68" t="s">
        <v>1546</v>
      </c>
    </row>
  </sheetData>
  <mergeCells count="23">
    <mergeCell ref="B371:F371"/>
    <mergeCell ref="B376:B377"/>
    <mergeCell ref="C376:C377"/>
    <mergeCell ref="D376:D377"/>
    <mergeCell ref="B378:D378"/>
    <mergeCell ref="B359:E359"/>
    <mergeCell ref="B364:B365"/>
    <mergeCell ref="C364:C365"/>
    <mergeCell ref="D364:D365"/>
    <mergeCell ref="B366:D366"/>
    <mergeCell ref="B342:F342"/>
    <mergeCell ref="B352:B353"/>
    <mergeCell ref="C352:C353"/>
    <mergeCell ref="D352:D353"/>
    <mergeCell ref="E352:E353"/>
    <mergeCell ref="F352:F353"/>
    <mergeCell ref="B1:C1"/>
    <mergeCell ref="B336:F336"/>
    <mergeCell ref="B340:B341"/>
    <mergeCell ref="C340:C341"/>
    <mergeCell ref="D340:D341"/>
    <mergeCell ref="E340:E341"/>
    <mergeCell ref="F340:F341"/>
  </mergeCells>
  <conditionalFormatting sqref="G1:G3 G5:G429">
    <cfRule type="cellIs" dxfId="0" priority="2" stopIfTrue="1" operator="between">
      <formula>0.009</formula>
      <formula>-0.009</formula>
    </cfRule>
  </conditionalFormatting>
  <hyperlinks>
    <hyperlink ref="A2" location="Index!A1" display="-" xr:uid="{758E8EE7-1B31-47D9-B721-872882757503}"/>
  </hyperlinks>
  <pageMargins left="0.7" right="0.7" top="0.75" bottom="0.75" header="0.3" footer="0.3"/>
  <pageSetup paperSize="9" scale="16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Index</vt:lpstr>
      <vt:lpstr>NIFTYJBLK</vt:lpstr>
      <vt:lpstr>JBLARGE</vt:lpstr>
      <vt:lpstr>JBMMF</vt:lpstr>
      <vt:lpstr>JBOF</vt:lpstr>
      <vt:lpstr>JBLF</vt:lpstr>
      <vt:lpstr>JBN8-13</vt:lpstr>
      <vt:lpstr>JBLOW</vt:lpstr>
      <vt:lpstr>JBSHORT</vt:lpstr>
      <vt:lpstr>JBN50</vt:lpstr>
      <vt:lpstr>JBNNX50</vt:lpstr>
      <vt:lpstr>JBNM150</vt:lpstr>
      <vt:lpstr>JBNS250</vt:lpstr>
      <vt:lpstr>JBFLEXI</vt:lpstr>
      <vt:lpstr>JBARB</vt:lpstr>
      <vt:lpstr>JBSECRO</vt:lpstr>
      <vt:lpstr>JBARB!Print_Area</vt:lpstr>
      <vt:lpstr>JBFLEXI!Print_Area</vt:lpstr>
      <vt:lpstr>JBLARGE!Print_Area</vt:lpstr>
      <vt:lpstr>JBLF!Print_Area</vt:lpstr>
      <vt:lpstr>JBLOW!Print_Area</vt:lpstr>
      <vt:lpstr>JBMMF!Print_Area</vt:lpstr>
      <vt:lpstr>'JBN50'!Print_Area</vt:lpstr>
      <vt:lpstr>'JBN8-13'!Print_Area</vt:lpstr>
      <vt:lpstr>JBNM150!Print_Area</vt:lpstr>
      <vt:lpstr>JBNNX50!Print_Area</vt:lpstr>
      <vt:lpstr>JBNS250!Print_Area</vt:lpstr>
      <vt:lpstr>JBOF!Print_Area</vt:lpstr>
      <vt:lpstr>JBSECRO!Print_Area</vt:lpstr>
      <vt:lpstr>JBSHORT!Print_Area</vt:lpstr>
      <vt:lpstr>NIFTYJBLK!Print_Area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2026-10-08T14:54:07Z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2026-10-08T14:54:06Z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c0116485-0978-4b0a-9f1f-fae6c3d6539a</vt:lpwstr>
  </property>
  <property fmtid="{D5CDD505-2E9C-101B-9397-08002B2CF9AE}" pid="17" name="MSIP_Label_defa4170-0d19-0005-0004-bc88714345d2_ActionId">
    <vt:lpwstr>5297d31c-1b5c-40d9-89c5-6b8b3f93bb5d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